
<file path=[Content_Types].xml><?xml version="1.0" encoding="utf-8"?>
<Types xmlns="http://schemas.openxmlformats.org/package/2006/content-types">
  <Default Extension="bin" ContentType="application/vnd.openxmlformats-officedocument.spreadsheetml.printerSettings"/>
  <Default Extension="jfif"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keskisuomi-my.sharepoint.com/personal/mari_saalamo_keskisuomi_fi/Documents/Raportit/"/>
    </mc:Choice>
  </mc:AlternateContent>
  <xr:revisionPtr revIDLastSave="0" documentId="8_{D6BEAA75-80E5-4130-86FD-80B6F8FF2573}" xr6:coauthVersionLast="47" xr6:coauthVersionMax="47" xr10:uidLastSave="{00000000-0000-0000-0000-000000000000}"/>
  <bookViews>
    <workbookView xWindow="28680" yWindow="-120" windowWidth="29040" windowHeight="15840" xr2:uid="{00000000-000D-0000-FFFF-FFFF00000000}"/>
  </bookViews>
  <sheets>
    <sheet name="Uudistuva teollisuus" sheetId="7" r:id="rId1"/>
    <sheet name="Bio- ja kiertotalous" sheetId="6" r:id="rId2"/>
    <sheet name="Hyvä vointi" sheetId="5" r:id="rId3"/>
    <sheet name="EAKR" sheetId="8" r:id="rId4"/>
    <sheet name="JTF" sheetId="9" r:id="rId5"/>
  </sheets>
  <definedNames>
    <definedName name="_xlnm.Print_Area" localSheetId="1">'Bio- ja kiertotalous'!$A$1:$R$50</definedName>
    <definedName name="_xlnm.Print_Area" localSheetId="3">EAKR!$A$1:$P$75</definedName>
    <definedName name="_xlnm.Print_Area" localSheetId="2">'Hyvä vointi'!$A$1:$R$35</definedName>
    <definedName name="_xlnm.Print_Area" localSheetId="4">JTF!$A$1:$P$67</definedName>
    <definedName name="_xlnm.Print_Area" localSheetId="0">'Uudistuva teollisuus'!$A$1:$R$38</definedName>
    <definedName name="_xlnm.Print_Titles" localSheetId="2">'Hyvä vointi'!$2:$4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3" i="9" l="1"/>
  <c r="P62" i="9"/>
  <c r="P61" i="9"/>
  <c r="P60" i="9"/>
  <c r="P59" i="9"/>
  <c r="P58" i="9"/>
  <c r="P57" i="9"/>
  <c r="P64" i="9" s="1"/>
  <c r="P56" i="9"/>
  <c r="P55" i="9"/>
  <c r="P48" i="9"/>
  <c r="P47" i="9"/>
  <c r="P46" i="9"/>
  <c r="P45" i="9"/>
  <c r="P44" i="9"/>
  <c r="P43" i="9"/>
  <c r="P42" i="9"/>
  <c r="P41" i="9"/>
  <c r="P40" i="9"/>
  <c r="P39" i="9"/>
  <c r="P38" i="9"/>
  <c r="P37" i="9"/>
  <c r="P36" i="9"/>
  <c r="P35" i="9"/>
  <c r="P34" i="9"/>
  <c r="P33" i="9"/>
  <c r="P32" i="9"/>
  <c r="P31" i="9"/>
  <c r="P30" i="9"/>
  <c r="P29" i="9"/>
  <c r="P28" i="9"/>
  <c r="P22" i="9"/>
  <c r="P21" i="9"/>
  <c r="P19" i="9"/>
  <c r="P18" i="9"/>
  <c r="P17" i="9"/>
  <c r="P16" i="9"/>
  <c r="P15" i="9"/>
  <c r="P14" i="9"/>
  <c r="P13" i="9"/>
  <c r="P12" i="9"/>
  <c r="P11" i="9"/>
  <c r="P10" i="9"/>
  <c r="P9" i="9"/>
  <c r="P8" i="9"/>
  <c r="P7" i="9"/>
  <c r="P71" i="8"/>
  <c r="P70" i="8"/>
  <c r="P69" i="8"/>
  <c r="P68" i="8"/>
  <c r="P67" i="8"/>
  <c r="P66" i="8"/>
  <c r="P64" i="8"/>
  <c r="P63" i="8"/>
  <c r="P62" i="8"/>
  <c r="P61" i="8"/>
  <c r="P60" i="8"/>
  <c r="P59" i="8"/>
  <c r="P58" i="8"/>
  <c r="P57" i="8"/>
  <c r="P56" i="8"/>
  <c r="P55" i="8"/>
  <c r="P54" i="8"/>
  <c r="P53" i="8"/>
  <c r="P47" i="8"/>
  <c r="P46" i="8"/>
  <c r="P45" i="8"/>
  <c r="P44" i="8"/>
  <c r="P43" i="8"/>
  <c r="P42" i="8"/>
  <c r="P41" i="8"/>
  <c r="P40" i="8"/>
  <c r="P39" i="8"/>
  <c r="P38" i="8"/>
  <c r="P37" i="8"/>
  <c r="P36" i="8"/>
  <c r="P35" i="8"/>
  <c r="P34" i="8"/>
  <c r="P33" i="8"/>
  <c r="P32" i="8"/>
  <c r="P31" i="8"/>
  <c r="P30" i="8"/>
  <c r="P29" i="8"/>
  <c r="P28" i="8"/>
  <c r="P27" i="8"/>
  <c r="P21" i="8"/>
  <c r="P20" i="8"/>
  <c r="P19" i="8"/>
  <c r="P18" i="8"/>
  <c r="P17" i="8"/>
  <c r="P16" i="8"/>
  <c r="P15" i="8"/>
  <c r="P13" i="8"/>
  <c r="P12" i="8"/>
  <c r="P11" i="8"/>
  <c r="P10" i="8"/>
  <c r="P9" i="8"/>
  <c r="P8" i="8"/>
  <c r="P7" i="8"/>
  <c r="R32" i="5"/>
  <c r="R31" i="5"/>
  <c r="R30" i="5"/>
  <c r="R29" i="5"/>
  <c r="R28" i="5"/>
  <c r="R27" i="5"/>
  <c r="R26" i="5"/>
  <c r="R25" i="5"/>
  <c r="R24" i="5"/>
  <c r="R23" i="5"/>
  <c r="R22" i="5"/>
  <c r="R21" i="5"/>
  <c r="R20" i="5"/>
  <c r="R19" i="5"/>
  <c r="R18" i="5"/>
  <c r="R17" i="5"/>
  <c r="R16" i="5"/>
  <c r="R15" i="5"/>
  <c r="R14" i="5"/>
  <c r="R13" i="5"/>
  <c r="R12" i="5"/>
  <c r="R11" i="5"/>
  <c r="R10" i="5"/>
  <c r="R9" i="5"/>
  <c r="R8" i="5"/>
  <c r="R7" i="5"/>
  <c r="R6" i="5"/>
  <c r="R5" i="5"/>
  <c r="R47" i="6"/>
  <c r="R46" i="6"/>
  <c r="R45" i="6"/>
  <c r="R44" i="6"/>
  <c r="R48" i="6" s="1"/>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6" i="6"/>
  <c r="R7" i="6"/>
  <c r="R8" i="6"/>
  <c r="R5" i="6"/>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5" i="7"/>
  <c r="R36" i="7" s="1"/>
  <c r="L72" i="8"/>
  <c r="L48" i="8"/>
  <c r="M22" i="8"/>
  <c r="L22" i="8"/>
  <c r="R33" i="5" l="1"/>
  <c r="P23" i="9"/>
  <c r="P50" i="9"/>
  <c r="P66" i="9" s="1"/>
  <c r="P48" i="8"/>
  <c r="L74" i="8"/>
  <c r="O36" i="7"/>
  <c r="P27" i="6"/>
  <c r="Q28" i="7"/>
  <c r="P28" i="7"/>
  <c r="P23" i="5"/>
  <c r="O17" i="7"/>
  <c r="M20" i="9"/>
  <c r="P20" i="9" s="1"/>
  <c r="N49" i="9"/>
  <c r="P49" i="9" s="1"/>
  <c r="N65" i="8"/>
  <c r="P65" i="8" s="1"/>
  <c r="P72" i="8" s="1"/>
  <c r="O14" i="8"/>
  <c r="O22" i="8" s="1"/>
  <c r="N14" i="8"/>
  <c r="O48" i="6"/>
  <c r="P48" i="6"/>
  <c r="Q48" i="6"/>
  <c r="N48" i="6"/>
  <c r="B45" i="6"/>
  <c r="B14" i="7"/>
  <c r="M48" i="8"/>
  <c r="N48" i="8"/>
  <c r="O48" i="8"/>
  <c r="P14" i="8" l="1"/>
  <c r="P22" i="8" s="1"/>
  <c r="N22" i="8"/>
  <c r="P74" i="8"/>
  <c r="M23" i="9"/>
  <c r="N23" i="9"/>
  <c r="O23" i="9"/>
  <c r="L23" i="9"/>
  <c r="M50" i="9"/>
  <c r="N50" i="9"/>
  <c r="O50" i="9"/>
  <c r="L50" i="9"/>
  <c r="B16" i="6"/>
  <c r="O72" i="8"/>
  <c r="O74" i="8" s="1"/>
  <c r="N72" i="8"/>
  <c r="N74" i="8" s="1"/>
  <c r="M72" i="8"/>
  <c r="M74" i="8" s="1"/>
  <c r="O64" i="9"/>
  <c r="N64" i="9"/>
  <c r="M64" i="9"/>
  <c r="L64" i="9"/>
  <c r="P36" i="7"/>
  <c r="Q36" i="7"/>
  <c r="O37" i="7"/>
  <c r="B20" i="7"/>
  <c r="N36" i="7"/>
  <c r="B5" i="7"/>
  <c r="B29" i="6"/>
  <c r="B39" i="6"/>
  <c r="B42" i="6"/>
  <c r="B5" i="6"/>
  <c r="O33" i="5"/>
  <c r="P33" i="5"/>
  <c r="Q33" i="5"/>
  <c r="N33" i="5"/>
  <c r="B26" i="5"/>
  <c r="B15" i="5"/>
  <c r="B10" i="5"/>
  <c r="B5" i="5"/>
  <c r="O66" i="9" l="1"/>
  <c r="L66" i="9"/>
  <c r="M66" i="9"/>
  <c r="N66" i="9"/>
  <c r="N37" i="7"/>
  <c r="Q37" i="7"/>
  <c r="P37" i="7"/>
  <c r="P49" i="6"/>
  <c r="O49" i="6"/>
  <c r="Q49" i="6"/>
  <c r="N49" i="6"/>
  <c r="O34" i="5"/>
  <c r="N34" i="5"/>
  <c r="P34" i="5"/>
  <c r="Q34" i="5"/>
  <c r="R37" i="7" l="1"/>
  <c r="R49" i="6"/>
  <c r="R34" i="5"/>
</calcChain>
</file>

<file path=xl/sharedStrings.xml><?xml version="1.0" encoding="utf-8"?>
<sst xmlns="http://schemas.openxmlformats.org/spreadsheetml/2006/main" count="1653" uniqueCount="482">
  <si>
    <t>Energia, teollisuusalueet sekä TKI- ja liiketoimintaverkostot</t>
  </si>
  <si>
    <t>Hanke</t>
  </si>
  <si>
    <t>Tuen saaja</t>
  </si>
  <si>
    <t>Hankkeen www-sivut</t>
  </si>
  <si>
    <t>Koodi</t>
  </si>
  <si>
    <t>Rahasto</t>
  </si>
  <si>
    <t>Yhteyshlö</t>
  </si>
  <si>
    <t>Tavoite</t>
  </si>
  <si>
    <t>Toimenpiteet</t>
  </si>
  <si>
    <t>Alkaa</t>
  </si>
  <si>
    <t>Päättyy</t>
  </si>
  <si>
    <t>Kohdekunta</t>
  </si>
  <si>
    <t>EU-tuki</t>
  </si>
  <si>
    <t>Kunta-
rahoitus</t>
  </si>
  <si>
    <t>Muu julkinen rahoitus</t>
  </si>
  <si>
    <t>Yksityinen rahoitus</t>
  </si>
  <si>
    <t>RAHOITUS YHTEENSÄ</t>
  </si>
  <si>
    <t>Energia</t>
  </si>
  <si>
    <t>Kestävän energiajärjestelmän modernien arvoketjujen resilienssi</t>
  </si>
  <si>
    <t>Jyväskylän Ammattikorkeakoulu Oy</t>
  </si>
  <si>
    <t>Kestävän energiajärjestelmän modernien arvoketjujen resilienssi (KEMAR) | Jamk</t>
  </si>
  <si>
    <t>J10052</t>
  </si>
  <si>
    <t>JTF</t>
  </si>
  <si>
    <t>Tero Rautiainen</t>
  </si>
  <si>
    <t>Lisätä datan hyödyntämistä energiajärjestelmän arvoketjuissa optimoitaessa energian tuotantoa, jakelua ja kulutusta energian säästämiseksi, CO2 päästöjen vähentämiseksi ja energian toimitusvarmuuden lisäämiseksi.
Lisätä energiajärjestelmän osien häiriönsietokykyä, kykyä havaita haavoittuvuuksia ja torjua kyberuhkia.</t>
  </si>
  <si>
    <t>1. Rakennetaan ja otetaan käyttöön energiajärjestelmän arvoketjua mallintava digitaalinen/virtuaalinen ja tekninen alusta.
2. Testataan datan hyödyntämistä energiajärjestelmän arvoketjussa mahdollistaen energian säästäminen, CO2 –päästöjen vähentäminen ja nopea ohjaus muuttuvissa olosuhteissa
3. Kehitetään ja testataan kyberturvallisuutta ja osaamista pilottiharjoituksessa.
4. Tiedotetaan ja viestitään toiminnasta aktiivisesti.</t>
  </si>
  <si>
    <t>Jyväskylä</t>
  </si>
  <si>
    <t>Kestävän energiajärjestelmän modernien arvoketjujen resilienssi, investoinnit</t>
  </si>
  <si>
    <t>J10053</t>
  </si>
  <si>
    <t>gH2ADDVA - Lisäarvoa uusilla vihreillä vetyteknologioilla energiantuotantoon, siirtoon ja hyödyntämiseen</t>
  </si>
  <si>
    <t>https://www.jamk.fi/fi/tutkimus-ja-kehitys/tki-projektit/gh2addva-lisaarvoa-uusilla-vihreilla-vetyteknologioilla-energiantuotantoon-siirtoon-ja</t>
  </si>
  <si>
    <t>J10359</t>
  </si>
  <si>
    <t>Kehittää, tuoda esille ja soveltaa Keski-Suomen erityisosaamista:
1. Vihreän vedyn elektrolyysi- ja biopohjaisissa tuotanto-, varastointi- ja käyttötavoissa
2. Uusiutuvaan energian tuotannossa ja materiaaliteknologian ratkaisuissa
3. Digitaalisten kaksosten kytkemisessä vedyn tuotannon kokonaisoptimointiin
4. Vetyteknologian TKI-verkottuminen tutkimuslaitosten ja pk-yritysten välille</t>
  </si>
  <si>
    <t>1. Vedyn käytön taloudellisuus, soveltaminen sekä biopohjaiset vihreät vedyn tuotantomenetelmät ja vedyn jalostaminen synteettisiksi polttoaineiksi biologisin menetelmin
2. Vihreän energian sekä vedyn varastointi- ja siirtoratkaisut
3. Vedyn tuotannon ja käytön tehokkuuden sekä turvallisuuden vaatimat mittaus- ja sensorointiratkaisut
4. Vedyn tuotannon ja käytön arvoketjun digitaalinen toteutus
5. Vetyteknologian verkosto- ja kansainvälisyystoiminta</t>
  </si>
  <si>
    <t>Jyväskylä, Kannonkoski, Saarijärvi, Viitasaari</t>
  </si>
  <si>
    <t>Jyväskylän yliopisto</t>
  </si>
  <si>
    <t>gH2ADDVA - Lisäarvoa uusilla vihreillä vetyteknologioilla energiantuotantoon, siirtoon ja hyödyntämiseen - Tutkimusportaali - Converis - Jyväskylän yliopisto (jyu.fi)</t>
  </si>
  <si>
    <t>J10358</t>
  </si>
  <si>
    <t>gH2ADDVA -Investointi</t>
  </si>
  <si>
    <t>J10360</t>
  </si>
  <si>
    <t>Jyväskylä, Saarijärvi</t>
  </si>
  <si>
    <t>Energy First - Fibre Product Forming</t>
  </si>
  <si>
    <t>Teknologian tutkimuskeskus VTT Oy</t>
  </si>
  <si>
    <t>https://cris.vtt.fi/en/projects/future-fibre-products-ffp2020</t>
  </si>
  <si>
    <t>A80772</t>
  </si>
  <si>
    <t>EAKR</t>
  </si>
  <si>
    <t>Hilkka Laine</t>
  </si>
  <si>
    <t xml:space="preserve">Kehittää valmistusmenetelmiä vähähiilisten, energiatehokkaiden ja erittäin pienellä vesimäärällä tuotettavien kuitutuotteiden valmistamiseen.
Vahvistaa Keski-Suomen asemaa kansainvälisenä bio- ja kiertotalouden keskittymänä. 
Luoda kotimaisille yrityksille kansainvälisesti merkittävä verkosto, joka mahdollistaa uusien liiketoiminta-avauksien syntymisen. </t>
  </si>
  <si>
    <t>1. Kuitutuotteiden valmistusprosessin suorituskyvyn maksimointi siten, että veden imeytyminen rakenteeseen pienenee ja vedenpoisto- ja kuivaustarve vähenee. 
2. 3D-kuitutuotteiden suorituskyvyn parantaminen alhaisen tiheyden omaavien biopohjaisten kuitutuotteiden valmistamisessa. 
3. Kuitutuotteiden lujuusratkaisut, jotka mahdollistavat materiaalien merkittävän keventämisen ilman suorituskyvyn heikkenemistä. 
4. Uudet kestävät kuitukangasmateriaalit
5. Kohti vedetöntä paperinvalmistusta</t>
  </si>
  <si>
    <t>VALO - Vihreää siirtymää kuljetus- ja ajoneuvoalalle</t>
  </si>
  <si>
    <t>Jyväskylän koulutuskuntayhtymä Gradia</t>
  </si>
  <si>
    <t>J11136</t>
  </si>
  <si>
    <t xml:space="preserve">Luoda kuljetus- ja ajoneuvoaloille käytännönläheinen, matalan kynnyksen TKI-ympäristö, joka perustuu IoT-laitteistolla varustettuun täyssähköiseen raskasajoneuvoon. </t>
  </si>
  <si>
    <t>1. Täyssähköisen raskaan liikenteen ajoneuvon hankinta hankintasuunnitelman ja tarjouskilpailutuksen perusteella 
2. Generatiiviseen tekoälyyn perustuvan ohjausbotin ohjelmistohankinta (ohjelmointityö) 
Investointi liittyy ELY-keskuksen rahoittamaan kehittämis- ja koulutushankkeeseen.</t>
  </si>
  <si>
    <t>Hankasalmi, Joutsa, Jyväskylä, Jämsä, Karstula, Keuruu, Luhanka, Multia, Saarijärvi</t>
  </si>
  <si>
    <t>WindSoLab - Tuulivoima- ja aurinkoenergian huollon ja kunnossapidon  kehittämishanke</t>
  </si>
  <si>
    <t>Äänekosken Ammatillisen Koulutuksen kuntayhtymä</t>
  </si>
  <si>
    <t>https://poke.fi/hankkeet/windsolab</t>
  </si>
  <si>
    <t>J10061</t>
  </si>
  <si>
    <t>Outi Leppäkangas</t>
  </si>
  <si>
    <t>Rakentaa Äänekoskelle ammattiopiston tiloihin uusiutuvien energiantuotantomuotojen oppimisympäristö ja nostaa tuulivoima- ja aurinkoenergialaitteistojen huolto- ja kunnossapito-osaamista.</t>
  </si>
  <si>
    <t>1. Rakennetaan tuulivoima- ja aurinkoenergian huollon ja kunnossapidon oppimisympäristö
2. Luodaan osaamisen kehittämisen toimintamalli yritysten tarvekartoituksen perusteella. 
3. Kehitetään XR-teknologiaa hyödyntäviä ratkaisuja ja tiedonhankinnan malli
4. Viestintä ja markkinointi</t>
  </si>
  <si>
    <t>Kannonkoski, Karstula, Kinnula, Kivijärvi, Konnevesi, Kyyjärvi, Laukaa, Pihtipudas, Saarijärvi, Viitasaari, Äänekoski</t>
  </si>
  <si>
    <t xml:space="preserve">WindSoLab - Tuulivoima- ja aurinkoenergian huollon ja kunnossapidon investointihanke </t>
  </si>
  <si>
    <t>J10062</t>
  </si>
  <si>
    <t>Teollisuusalueet</t>
  </si>
  <si>
    <t>Wiitaseudun logistiikkakeskusalue Wiilo</t>
  </si>
  <si>
    <t>Viitasaaren kaupunki</t>
  </si>
  <si>
    <t>https://wiilo.fi/</t>
  </si>
  <si>
    <t>J10047</t>
  </si>
  <si>
    <t xml:space="preserve">Edistää tuotannollisten pk- ja mikroyritysten kasvua ja toimintaedellytyksiä tarjoamalla varastointi- ja jälkikäsittelytiloja. 
Vilkastuttaa palveluliiketoimintaa ja yleistä elinvoimaisuutta.
</t>
  </si>
  <si>
    <t>Wiilon ydintoimintojen infrarakentaminen, eli maarakennus- ja pintatyöt sekä yhdyskuntatekniikka</t>
  </si>
  <si>
    <t>Viitasaari</t>
  </si>
  <si>
    <t>Koivurannan teollisuusalueen infran rakentamishanke</t>
  </si>
  <si>
    <t>Karstulan kunta</t>
  </si>
  <si>
    <t>Koivurannanteollisuusalueen infran rakentamishanke - Karstula</t>
  </si>
  <si>
    <t>J10048</t>
  </si>
  <si>
    <t xml:space="preserve">Parantaa yritysten sijoittumista alueelle tarjoamalla hyvällä sijaintipaikalla oleva valmis infra, lähienergia ratkaisuineen valtatien 13 varrella. </t>
  </si>
  <si>
    <t>Laajennetaan Puulaakson yritysaluetta 30 hehtaarilla ja kaavoitetaan 20 tilaa vaativan yritystoiminnan tonttia. Alueen energiatuotannossa hyödynnetään aurinkovoimaa ja lämpö tuotetaan uusituvilla biomassoilla. Alueen esittelyssä hyödynnetään uutta virtuaalitekniikkaa.</t>
  </si>
  <si>
    <t>Karstula</t>
  </si>
  <si>
    <t>Linnan teollisuusalueen suunnittelu ja rakentaminen</t>
  </si>
  <si>
    <t>Saarijärven kaupunki</t>
  </si>
  <si>
    <t>Linna teollisuusalueen suunnittelu ja rakentaminen - Saarijärven kaupunki (saarijarvi.fi)</t>
  </si>
  <si>
    <t>J10033</t>
  </si>
  <si>
    <t>Rakentaa teollisuusalue Linnan alueelle. Monipuolistaa elinkeinorakennetta ja minimoida siirtymästä aiheutuvaa työttömyyttä ja parantaa työllisyysastetta.</t>
  </si>
  <si>
    <t xml:space="preserve">1. Teollisuusalueen suunnittelu ja rakentaminen (suunnittelu, sähköinfran, veden ja viemärin rakentaminen, maansiirtotyöt 1,3 ha)
2. Materiaalin hyödyntäminen. Sivutuotevirtoja hyödynnetään viereisen teollisuustontin pihakentän rakennekerroksissa. </t>
  </si>
  <si>
    <t>Saarijärvi</t>
  </si>
  <si>
    <t>Laukaanportti ja Mörkökorpi - Uutta kasvua vihreästä logistiikasta ja kiertotaloudesta</t>
  </si>
  <si>
    <t>Laukaan kunta</t>
  </si>
  <si>
    <t>Laukaanportti ja Mörkökorpi – uutta kasvua vihreästä logistiikasta ja kiertotaloudesta - Yrityspalvelut (laukaanyrityspalvelut.fi)</t>
  </si>
  <si>
    <t>J11048</t>
  </si>
  <si>
    <t>Edistää Laukaanportin ja Mörkökorven yritysalueiden kehittymistä muodostamalla alueille vihreän siirtymän mukainen kehittämisen toimintamalli ja palvelukonseptit.</t>
  </si>
  <si>
    <t>1. Tarvekartoitukset ja selvitykset yritysalueille
2. Yritysekosysteemin ja toimijaverkostojen rakentaminen
3. Vihreää siirtymää tukevien palvelukonseptin kehittäminen
4. Investointien ja teknisten ratkaisujen suunnittelu 
5. Viestintä</t>
  </si>
  <si>
    <t>Laukaa</t>
  </si>
  <si>
    <t>Saarijärven yritystonttien konseptointi</t>
  </si>
  <si>
    <t>J11114</t>
  </si>
  <si>
    <t>Konseptoida kaksi yritystonttialuetta Saarijärvellä.</t>
  </si>
  <si>
    <t>Linnan ja Tarvaalan teollisuusalueiden:
1. Konseptointi
2. Asiakasprofilointi 
3. Tonttien esittelytilaisuudet
4. Ilmiö- ja verkostokartan tekeminen 
5. Vastuullisuuden työkalun tekeminen
6. Graafinen suunnittelu, hankeviestintä ja sisällön tuottaminen</t>
  </si>
  <si>
    <t>TKI- ja liiketoimintaverkostot</t>
  </si>
  <si>
    <t>TKI-telakointi</t>
  </si>
  <si>
    <t>Jyväskylän kaupunki</t>
  </si>
  <si>
    <t>https://www.jyvaskyla.fi/kaupunki-ja-paatoksenteko/strategia-ja-kehittaminen/hankkeet/kestava-kaupunkikehittaminen/tiede-ja</t>
  </si>
  <si>
    <t>A80208</t>
  </si>
  <si>
    <t>Kehittää JYU:n, Jamkin ja Jyväskylän kaupungin kanssa yhdessä yrityksille tutkimusyhteistyön telakoitumisalusta, josta yritykset saavat mahdollisuuden hyödyntää korkeakoulujen sekä Business Jyväskylän (BJKL) TKI-osaamista ja -infraa toimintansa vahvistamiseen.</t>
  </si>
  <si>
    <t>1. Kartoitusvaihe: kysynnän ja tarjoaman kohtautus
2. Kehittämisvaihe: toimintamallien ja prosessien kehittäminen yritysten ja hankeosapuolten välisen yhteistyön mahdollistamiseksi ja kiihdyttämiseksi
3. Laajennusvaihe: jatkuvuus, toiminnan kehittäminen ja laajentaminen - TKI-keskuksen konsepti
4. Viestintä ja markkinointi</t>
  </si>
  <si>
    <t>TKI-Telakointi | Jamk</t>
  </si>
  <si>
    <t>A80209</t>
  </si>
  <si>
    <t>Tutkimus- ja teknologiapalveluiden kehittäminen (TKI-Telakointi) | Jyväskylän yliopisto (jyu.fi)</t>
  </si>
  <si>
    <t>A80210</t>
  </si>
  <si>
    <t>Jyväskylän kasvu ja kestävä kaupunkikehitys</t>
  </si>
  <si>
    <t>Jyväskylän kasvu ja kestävä kaupunkikehitys (Koordinaatiohanke) | Jyväskylä.fi (jyvaskyla.fi)</t>
  </si>
  <si>
    <t>A80002</t>
  </si>
  <si>
    <t>Vastata Jyväskylän kaupungin ekosysteemisopimuksessa sovittuihin tavoitteisiin. 
Varmistaa, että ekosysteemityöllä on strateginen ja operatiivinen kehittämissuunta toimeenpanovaiheessa, kehittämisessä ja laajentamisessa.</t>
  </si>
  <si>
    <t>1. Ekosysteemien arvoverkostojen ja kumppanuuksien kehittäminen
2. Yritysten vastuullisen kasvun ja kansainvälistymisen edellytysten vahvistaminen
3. Alueen ekosysteemityön vaikuttavuuden seurannan kehittäminen
4. Ekosysteemityön koordinointi, johtaminen ja viestintä</t>
  </si>
  <si>
    <t>TKI-toiminnan järjestelmällinen luominen ja vahvistaminen: Yhteistoimintamalli kilpailukyvyn tukena</t>
  </si>
  <si>
    <t>TKI-toiminnan järjestelmällinen luominen ja vahvistaminen: Yhteistoimintamalli kilpailukyvyn tukena | Jyväskylän yliopisto (jyu.fi)</t>
  </si>
  <si>
    <t>A80001</t>
  </si>
  <si>
    <t>Edistää ja luoda Keski-Suomen alueelle uutta kv-liiketoimintaan johtavaa korkean teknologian TKI-toiminnan kyvykkyyttä.</t>
  </si>
  <si>
    <t>1. Yhteistoimintamallin verkoston luonti
2. Yhteistoimintamallin operatiivinen toiminta
3. Osaamispääoman edistäminen
4. Välineistö ja ympäristö</t>
  </si>
  <si>
    <t>Jyväskylä, Jämsä, Keuruu, Muurame, Saarijärvi, Viitasaari, Äänekoski</t>
  </si>
  <si>
    <t>Yritystankkaamo - yhteisöllinen työtila</t>
  </si>
  <si>
    <t>https://www.laukaanyrityspalvelut.fi/yrityksen-kehittaminen/elinkeinohankkeet-laukaassa/yritystankkaamo/</t>
  </si>
  <si>
    <t>J10069</t>
  </si>
  <si>
    <t>Kehittää yritysten, julkisten yrityspalveluiden ja koulutusorganisaatioiden yhteisöllinen toimintamalli, joka tukee Laukaan pk-yritysten muutoskyvykkyyttä, innovatiivisuutta, TKI-toimintaa, vertaisoppimista sekä yrittäjien henkistä hyvinvointia ja jaksamista.</t>
  </si>
  <si>
    <t>1. Tarve- ja verkostokartoitus
2. Yritystankkaamon yhteisöllisen toimintamallin kehittäminen ja yhteisöllisyyden ajurien vahvistaminen
3. Yrittäjien muutoskyvykkyyden ja hyvinvoinnin vahvistaminen
4. Vertaisoppimisen ja innovaatiotoiminnan kehittäminen
5. Yritystankkaamo –tilan ja toiminnan kehittäminen</t>
  </si>
  <si>
    <t>Oulun Yliopisto</t>
  </si>
  <si>
    <t>J10070</t>
  </si>
  <si>
    <t>Prototyypeillä hyvinvointia ja kasvua (ProtoKS)</t>
  </si>
  <si>
    <t>ProtoKS | Jamk</t>
  </si>
  <si>
    <t>A81079</t>
  </si>
  <si>
    <t>Rakentaa keskisuomalaisten pk-yritysten monialaisiin tarpeisiin nopeiden prototyyppien kehittämisen toimintamalli.</t>
  </si>
  <si>
    <t>1. Toimintamallin rakentaminen
2. Prototyyppien rakentaminen
3. Kaupallisen potentiaalin arviointimalli
4. Viestintä</t>
  </si>
  <si>
    <t>Hankasalmi, Joutsa, Jyväskylä, Jämsä, Kannonkoski, Karstula, Keuruu, Kinnula, Kivijärvi, Konnevesi, Kyyjärvi, Laukaa, Luhanka, Multia, Muurame, Petäjävesi, Pihtipudas, Saarijärvi, Toivakka, Uurainen, Viitasaari, Äänekoski</t>
  </si>
  <si>
    <t>Data- ja liiketoimintaresilienssi</t>
  </si>
  <si>
    <t>Data- ja liiketoimintaresilienssi (DALI) | Jyväskylä.fi (jyvaskyla.fi)</t>
  </si>
  <si>
    <t>A80114</t>
  </si>
  <si>
    <t>Tukea alueellisen elinvoimaedun vahvistamista rakentamalla liiketoiminnan palautumis- ja uudistumiskyvykkyyttä ja uusia yhteistoiminnan tapoja Jyväskylän ekosysteemisopimuskärkiin painottuen.</t>
  </si>
  <si>
    <t>1. Digitaalisten tuotanto- ja liiketoimintaketjujen kyberturvallisuus
2. PK-yritysten jatkuvuussuunnittelun esteiden purkaminen ja ennakointikyky
3. Kriittisen datan eheys ja turvallisuus sekä datatalousmallit
4. Liiketoimintaverkostojen resilientti toiminta- ja yhteistyömallit
5. Työhyvinvointi ja henkilöresilienssi
6. Viestintä</t>
  </si>
  <si>
    <t>Parhaat työnantajat</t>
  </si>
  <si>
    <t>Kehittämisyhtiö Keulink Oy</t>
  </si>
  <si>
    <t>Hankkeet – Kehittämisyhtiö Keulink Oy</t>
  </si>
  <si>
    <t>J10370</t>
  </si>
  <si>
    <t>Saada Keuruun pk-yrityksiin osaavaa työvoimaa, alueellisia koulutusmahdollisuuksia työntekijöille ja kehittää työnantajataitoja. 
Löytää erilaisia vastuullisen toiminnan keinoja ja osaamista digitaalisuuden hyödyntämiseen.</t>
  </si>
  <si>
    <t>1. Osaavan työvoiman saaminen yrityksiin
2. Työnantajataitojen kehittäminen
3. Vastuullisuus
4. Yritysten verkostoituminen
5. Yritysten liikevaihdon kasvu</t>
  </si>
  <si>
    <t>Keuruu</t>
  </si>
  <si>
    <t>Tulevaisuuden elinvoimapalvelu yrityksille, Keski-Suomi pilotti</t>
  </si>
  <si>
    <t>Kasvu Open Oy</t>
  </si>
  <si>
    <t>https://kasvuopen.fi/muut-yhteistyot/</t>
  </si>
  <si>
    <t>A80032</t>
  </si>
  <si>
    <t>Kehittää ja tehostaa neljän kunnan elinkeinoyksiköiden palveluja yrityksille sekä tuoda valtakunnallisen yritysverkoston mahdollisuudet alueiden yritysten ulottuville digitaalisesti.</t>
  </si>
  <si>
    <t xml:space="preserve">1. Testataan digitaalista palvelumallia yhteistyössä yritysten ja asiantuntijoiden  kanssa
2. Kehitetään digitaalisen työkalun toiminnallisuutta vielä paremmaksi yritysten käytön näkökulmasta 
3. Lanseerataan työkalun ominaisuuksia vuorovaikutukseen yritysten ja asiantuntijoiden kesken. 
4. Tuotetaan koulutusta yritysten liiketoiminnan monipuolisesta kuvaamisesta ja digitaalisen työkalun hyödyntämisestä yritysasiantuntijoille ja yrityksille. </t>
  </si>
  <si>
    <t>Keuruu, Konnevesi, Laukaa, Saarijärvi</t>
  </si>
  <si>
    <t>Älykäs maa- ja metsätalous, energia, kiertotalous, luonnon monimuotoisuus ja puurakentaminen</t>
  </si>
  <si>
    <t>Älykäs maa- ja metsätalous</t>
  </si>
  <si>
    <t>Finnish Future Farm</t>
  </si>
  <si>
    <t>Finnish Future Farm | Jamk</t>
  </si>
  <si>
    <t>J10075</t>
  </si>
  <si>
    <t>Rakentaa älymaatalouden kokeilu-, demonstraatio- ja yhteiskehittämisen ympäristö, joka edistää uusien täsmäviljelyteknologioiden ja -menetelmien käyttöönottoa. Tuottaa maataloutta ja peltoviljelyä uudistavia ja kilpailukykyä parantavia ratkaisuja.</t>
  </si>
  <si>
    <t>1. Kokeilutoiminta ja tiedon tuottaminen, jonka puitteissa luodaan kyvykkyys kerätä, hyödyntää ja demonstroida dataa
2. Maatilan digitaalisen kaksosen (DT) rakentaminen 
3. Osaamisen kehittämisessä ja tiedolla johtamisessa hyödynnetään Maatilan digitaalista kaksosta 
4. Startup-yhteisön ja kumppaniverkoston muodostaminen mahdollistaen Biotalouskampuksen kansainvälisen älymaatalouden osaamiskeskuksen rakentumisen.</t>
  </si>
  <si>
    <t>Finnish Future Farm - poke.fi</t>
  </si>
  <si>
    <t>J10076</t>
  </si>
  <si>
    <t>Finnish Future Farm -Investointi</t>
  </si>
  <si>
    <t>J10082</t>
  </si>
  <si>
    <t>Finnish Future Farm -Investointi POKE</t>
  </si>
  <si>
    <t>J10097</t>
  </si>
  <si>
    <t xml:space="preserve">TURBITS, Turvemaiden uudet viljelykasvit sekä biosivuvirrat: Tuotantoketjut, arvoaineet ja kiertotalous  </t>
  </si>
  <si>
    <t>https://converis.jyu.fi/converis/portal/detail/Project/194351321?lang=fi_FI</t>
  </si>
  <si>
    <t>J10209</t>
  </si>
  <si>
    <t xml:space="preserve">Kehittää kokonaiskestävästi ja vastuullisesti biosivuvirtojen kiertotaloutta, orgaanisten arvoaineiden talteenottoa biosivuvirroista sekä löytää uusia viljeltäviä, tuottoisia laajan arvoketjun kasveja ja kehittää niiden viljelymenetelmiä. Hanke keskittyy entisillä turvetuotantoalueilla kosteikkoviljeltäville kasveille, jotka tuottavat riittävän biomassavolyymin kasvualusta- ja kuivikekäytön sekä arvoaineiden talteenoton tarpeisiin. </t>
  </si>
  <si>
    <t>1. Kehittää kasvien viljelyn, korjuun, käsittelyn ja varastoinnin tekniikoita kosteikkoviljelyyn ja kasvintuotannon sivuvirtoihin 
2. Selvittää kasvien ja biosivuvirtojen orgaanisia arvoaineita ja niiden pitoisuuksia Keski-Suomen kasvualueilla 
3. Kehittää ja testata menetelmiä arvoaineiden kustannustehokkaaseen ja kestävään talteenottoon 
4. Löytää potentiaalisia, arvoaineita sisältäviä ja Keski-Suomessa viljeltäviä viljelykasveja sekä kartoittaa mahdollisia maatalouden sivuvirtoja 
5. Tiedottaa tuloksista ja kehittää yritysten kanssa toimintaa palvelemaan biokiertotalouden kehittymisessä</t>
  </si>
  <si>
    <t>Jyväskylä, Kannonkoski, Karstula, Keuruu, Kinnula, Kivijärvi, Kyyjärvi, Multia, Pihtipudas, Saarijärvi, Uurainen, Viitasaari, Äänekoski</t>
  </si>
  <si>
    <t>Turvemaiden uudet viljelykasvit sekä biosivuvirrat: Tuotantoketjut, arvoaineet ja kiertotalous | Jamk</t>
  </si>
  <si>
    <t>J10208</t>
  </si>
  <si>
    <t>J10239</t>
  </si>
  <si>
    <t>Heleä Vihreään siirtymään ratkaisuja tuhkan hyötykäytön ja tuhkalannoituksen lisäämisellä</t>
  </si>
  <si>
    <t>Vihreään siirtymään ratkaisuja tuhkan hyötykäytön ja tuhkalannoituksen lisäämisellä | Jamk</t>
  </si>
  <si>
    <t>J10279</t>
  </si>
  <si>
    <t>Lisätä pienten ja keskisuurten yritysten (mm. tuhkaa tuottavien energialaitosten, tuhkaa kuljettavien kuljetusyritysten, metsäalan palveluja tuottavien yritysten) ja metsien elinvoimaa tuhkan hyötykäytön ja metsänlannoituksen kehittämisellä.
Tuhkan hyötykäyttöä lisätään parantamalla tuhkan laatua, käsittelyteknologiaa, logistiikkaa ja liiketoimintaa. Lisäksi edistetään tuhkan metsälannoitekäyttöä soilla sekä tuhkaan liittyvää tietoisuutta ja osaamista.</t>
  </si>
  <si>
    <t xml:space="preserve">1. Tuhkan saatavuuden ja käyttötapojen selvittämien
2. Tuhkan laadun selvittämien ja parantaminen/rikastaminen 
3. Menetelmien, teknologian ja logistiikan kehittäminen yritysten toiminnan tueksi 
4. Tuhkaan perustuvan liiketoiminnan kehittäminen yritysten toiminnan tueksi 
5. Metsänomistajien ja metsäammattilaisten aktivointi ja tuhkan käytön lisääminen suometsien metsänlannoituksessa </t>
  </si>
  <si>
    <t>Heleä Vihreään siirtymään ratkaisuja tuhkan hyötykäytön ja tuhkalannoituksen lisäämisellä - Tutkimusportaali - Converis - Jyväskylän yliopisto (jyu.fi)</t>
  </si>
  <si>
    <t>J10278</t>
  </si>
  <si>
    <t>Jyväskylä, Keuruu, Saarijärvi, Viitasaari</t>
  </si>
  <si>
    <t>Suomen metsäkeskus - Finlands skogscentral</t>
  </si>
  <si>
    <t>Heleä - Vihreän siirtymän ratkaisuja tuhkan hyötykäytön ja tuhkalannoituksen lisäämiselle | Metsäkeskus (metsakeskus.fi)</t>
  </si>
  <si>
    <t>J10280</t>
  </si>
  <si>
    <t>Avoin laboratorio biotalouteen</t>
  </si>
  <si>
    <t>Avoin Laboratorio Biotalouteen-ALaBio | Jamk</t>
  </si>
  <si>
    <t>A80013</t>
  </si>
  <si>
    <t>Avata Biotalousinstituutin laboratoriotilat ja laitteet bio- ja kiertotalouden ratkaisuja kehittävien pk-yritysten käyttöön. 
Lisätä TKI-panostuksia bio- ja kiertotaloudessa. 
Edistää digitaalisilla demonstraatioilla tilojen ja laitteiden esteettömämpää käyttöönottoa.</t>
  </si>
  <si>
    <t>1. Avoimen TKI-ympäristön kehitystarpeiden kartoittaminen ja sisällön suunnittelu
2. Toimintamallien rakentaminen ja perehdyttäminen (5 pilottiyritystä)
3. Toimintamallien pilotointi, arviointi ja käyttöönotto
4. Tulosten levittäminen</t>
  </si>
  <si>
    <t>Bioresurssien tehokkaampi käyttö energiavarastoina ja vihreän siirtymän mahdollistajana (BitKein)</t>
  </si>
  <si>
    <t>https://www.bitkein.fi/</t>
  </si>
  <si>
    <t>J10214</t>
  </si>
  <si>
    <t>Ymmärtää suuren mittakaavan energian varastointiratkaisujen teknistaloudellinen kannattavuus ja tunnistaa keskisuomalaisille yrityksille sopivia sovelluskohteita. 
Löytää pk-yrityksille uutta kannattavaa liiketoimintaa kannattavilla sovelluskohteilla.</t>
  </si>
  <si>
    <t>1. Leijuinfran konvertointi sähkökuumenteiseksi
2. Hiilidioksidi- ja kalkkikierron hyödyntäminen energiavarastona
3. Virtausakut
4. Monistettavuus ja liiketoimintamahdollisuudet Keski-Suomessa
5. Tiedotus</t>
  </si>
  <si>
    <t>J10215</t>
  </si>
  <si>
    <t>Hankasalmi, Joutsa, Jyväskylä, Jämsä, Kannonkoski, Karstula, Keuruu, Kinnula, Kivijärvi, Konnevesi, Kyyjärvi, Multia, Muurame, Petäjävesi, Pihtipudas, Saarijärvi, Toivakka, Uurainen, Viitasaari, Äänekoski</t>
  </si>
  <si>
    <t xml:space="preserve">Bioresurssien tehokkaampi käyttö energiavarastoina ja vihreän siirtymän mahdollistajana - investointihanke VTT </t>
  </si>
  <si>
    <t>J10231</t>
  </si>
  <si>
    <t>Bioresurssien tehokkaampi käyttö energiavarastoina ja vihreän siirtymän mahdollistajana (BitKein), JYU:n investointi</t>
  </si>
  <si>
    <t>J10230</t>
  </si>
  <si>
    <t>UKKO - Uudet kaukolämpökonseptit</t>
  </si>
  <si>
    <t>Uudet kaukolämpökonseptit | Jamk</t>
  </si>
  <si>
    <t>A80783</t>
  </si>
  <si>
    <t>Lämmityssektorin hiilidioksidikaasupäästöjen vähentäminen ja energiatehokkuuden parantaminen. 
Rakentaa ja koestaa kaukolämpöjärjestelmien havainnointi-, testaus- ja valmennusinfra sekä tiedonsiirron järjestelmä, jolla kaukolämmityksen uudistamista voidaan edistää.</t>
  </si>
  <si>
    <t>1. Fyysisen testausalustan suunnittelu ja rakentaminen
2. Tietojärjestelmäinfran suunnittelu ja rakentaminen
3. Pilot -testiajot
4. Tulosten jalkauttaminen ja jatkohyödyntäminen</t>
  </si>
  <si>
    <t>UKKO-Uudet kaukolämpökonseptit - poke.fi</t>
  </si>
  <si>
    <t>A80782</t>
  </si>
  <si>
    <t>UKKO - Uudet kaukolämpökonseptit investointiprojekti</t>
  </si>
  <si>
    <t>UKKO Uudet kaukolämpökonseptit, investoinnit | Jamk</t>
  </si>
  <si>
    <t>A80784</t>
  </si>
  <si>
    <t>Vedyn tuotanto ja varastointi teollisen uudistumisen mahdollistajana Keski-Suomessa (HyPER)</t>
  </si>
  <si>
    <t>Vedyn tuotanto ja varastointi teollisen uudistumisen mahdollistajana Keski-Suomessa -HyPER | Jyväskylän yliopisto (jyu.fi)</t>
  </si>
  <si>
    <t>J10366</t>
  </si>
  <si>
    <t xml:space="preserve">Perustaa vedyn tuotanto- ja varastointitestauspaikka Keski-Suomeen. Pääpaino on vedyn elektrolyyttisen tuotannon edistämisessä tavanomaisen ja seuraavan sukupolven elektrolyysiteknologioiden avulla, sekä 
biometalliorgaanisten runkorakenteiden ja muiden hiilipohjaisten sorbenttien kehittämisen vedyn varastoimiseen. </t>
  </si>
  <si>
    <t>1. Alustan suunnittelu ja laitteiston hankinta, asennus ja käyttöönotto
2. Koetoimintojen suunnittelu ja toteutus
3. Vedyn ja siihen liittyvän liiketoiminnan kartoitus
4. Datan keräämiseen ja hallintaan liittyvän laitteiston hankinta, asennus ja käyttöönotto
5. Dynaamisen systeemimallin kehittäminen
6. Liiketoimintakonseptien analyysi
7. Vedyn varastointi kiinteisiin materiaaleihin adsorption avulla, huokoiset hiilimateriaalit, metalli-orgaaniset rakenteet adsorbentteina, zeoliitit
8. Adsorbenttiperustainen vedyn varastoinnin testipenkki</t>
  </si>
  <si>
    <t>J10367</t>
  </si>
  <si>
    <t>Vedyn tuotanto ja varastointi teollisen uudistumisen mahdollistajana Keski-Suomessa (HyPER) - JyU Investointi</t>
  </si>
  <si>
    <t>J10369</t>
  </si>
  <si>
    <t>Vedyn tuotanto ja varastointi teollisen uudistumisen mahdollistajana Keski-Suomessa, investointihanke (HyPER inv)</t>
  </si>
  <si>
    <t>J10368</t>
  </si>
  <si>
    <t>Turvemailta tuplasti tuottoa - uudet avaukset biokaasun tuotantoon</t>
  </si>
  <si>
    <t>Turvemailta tuplasti tuottoa -uudet avaukset biokaasun tuotannossa - Tutkimusportaali - Converis - Jyväskylän yliopisto (jyu.fi)</t>
  </si>
  <si>
    <t>J11071</t>
  </si>
  <si>
    <t xml:space="preserve">1. Nurmen biokaasuprosessin jouduttaminen ja saannon parantaminen.
2. Biokaasuprosessin jäännöshiilidioksidin sekä ulkoisen vedyn lähteen hyödyntäminen metanoinnissa.
3. Uusien innovaatioiden ja näkökulmien löytäminen biokaasuposesseihin. </t>
  </si>
  <si>
    <t>1, Nurmen fermentaatioprosessin nopeuttaminen ja suuntaus mikrobiympeillä
2. Biometanoinnin tuotekaasun jäännösvedyn hallinta
3. Talouslaskenta
4. Konsultointi ja disseminaatio</t>
  </si>
  <si>
    <t>Vedyn valtatiellä - H2VT4</t>
  </si>
  <si>
    <t>Vedyn valtatiellä - H2VT4 | Jamk</t>
  </si>
  <si>
    <t>A81051</t>
  </si>
  <si>
    <t>Edistää Jyväskylän ja Keski-Suomen alueen yritysten  valmiutta hyödyntää vedyn liikennekäyttöön liittyvä liiketoimintapotentiaali, joka kattaa koko vetyarvoketjun.</t>
  </si>
  <si>
    <t>1. Selvitetään alueen logistiikkatoimijoiden ja kuljetusyritysten kiinnostus siirtyä vedyn käyttöön liikenteen polttoaineena. 
2. Selvitetään, millaista uutta liiketoimintaa vedyn tankkausasemat sekä liikennekäyttö voisivat tuoda Jyväskylään ja Keski-Suomeen. 
3. Liiketoimintapotentiaalin tarkastelu kattaa myös energiayhtiöiden ja teollisuuden kiinnostuksen vedyn tuotantoon ja käyttöön.</t>
  </si>
  <si>
    <t>Jyväskylä, Äänekoski</t>
  </si>
  <si>
    <t>Kiertotalous</t>
  </si>
  <si>
    <t>Kriittiset raaka-aineet tietoon, talteen ja kiertoon</t>
  </si>
  <si>
    <t>Kriittiset raaka-aineet tietoon, talteen ja kiertoon (KRIIT) | Jyväskylän yliopisto (jyu.fi)</t>
  </si>
  <si>
    <t>A80014</t>
  </si>
  <si>
    <t>Kehittää Keski-Suomeen jopa maailmanlaajuisesti ainutlaatuista osaamista valittujen EU:n listaamien kriittisten alkuaineiden talteen ottamiseksi jätemateriaaleista.</t>
  </si>
  <si>
    <t>1. Kriittisiä raaka-aineita sisältävien sivu- ja jätevirtojen kartoitus Keski_x0002_Suomessa.
2. XRF-laitteen käyttöönotto ja validointi valituille materiaaleille (LED valaistus, ravinnepitoinen biopohjainen materiaali ja kriittisiä metalleja sisältävä materiaali).
3. Menetelmänkehitys kriittisten raaka-aineiden talteen ottamiseksi valituista materiaaleista (harvinaiset maametallit, jalometallit, gallium ja fosfori, telluuri, typpi ja kalium) 
4. Talteenottomenetelmien testaus mini-pilot mittakaavassa jatkuvatoimisessa ympäristössä
5. Tieto jätemateriaalien koostumuksesta yhdistetään tietoon käyttökelpoisista talteenoton teknologoista sekä materiaalien hyödyntämis/käyttökohteista ja tallennetaan avoimeen digitaaliseen tietopankkiin
6. Viestintä ja sidosryhmätyöskentely</t>
  </si>
  <si>
    <t>Jyväskylä, Saarijärvi, Äänekoski</t>
  </si>
  <si>
    <t>Kriittiset raaka-aineet tietoon, talteen ja kiertoon, investointi</t>
  </si>
  <si>
    <t>A80024</t>
  </si>
  <si>
    <t>Keuruun sähköisten hyötyajoneuvojen TKI-keskus</t>
  </si>
  <si>
    <t>Keuruu TKI-Keskus – Kehittämisyhtiö Keulink Oy</t>
  </si>
  <si>
    <t>A80015</t>
  </si>
  <si>
    <t>Toteuttaa raskaan sähköisen ajoneuvokaluston TKI-keskus Keuruulle</t>
  </si>
  <si>
    <t>1. TKI-keskuksen digitalisen toimintaympäristön perustaminen
2. Älykkään sähköisen logistiikan konseptin määrittely ja kehittäminen
3. TKI-kehittämiskohteiden toteutus 
4. Verkostoituminen ja kansainvälistyminen
5. Koeajoradan rahoituksen ja käyttöönoton suunnittelu
6. Viestintä ja seminaarit</t>
  </si>
  <si>
    <t>Jyväskylä, Jämsä, Keuruu, Multia, Petäjävesi, Saarijärvi, Äänekoski</t>
  </si>
  <si>
    <t>Keuruun sähköisten hyötyajoneuvojen TKI-keskuksen digitaalisen ympäristön investointihanke</t>
  </si>
  <si>
    <t>A80039</t>
  </si>
  <si>
    <t>Kalankasvatuksen kiertotalouskonsepti</t>
  </si>
  <si>
    <t>Luonnonvarakeskus</t>
  </si>
  <si>
    <t>Kalankasvatuksen kiertotalouskonsepti | Luonnonvarakeskus (luke.fi)</t>
  </si>
  <si>
    <t>J10056</t>
  </si>
  <si>
    <t>1. Tunnistaa megaluokan (500–5000 tn/v) kalankasvatuslaitosten sivuvirrat ja niiden parhaat hyötykäyttötavat.
2. Kehittää menetelmiä fosforin ja typen talteenottoon sekä lietteen hyödyntämiseen biokaasuprosessissa. 
3. Luoda ympäristöllisesti ja taloudellisesti kannattava kiertotalouskonsepti kalankasvatuslaitoksille.
4. Kartoittaa sivuvirtoja hyödyntäviä toimijoita 
5. Viestiä tuloksista sidosryhmille</t>
  </si>
  <si>
    <t>1. Materiaalivirrat
2. Pilotoinnit
3. Kiertotalousmallin luominen
4. Koordinaatio ja viestintä</t>
  </si>
  <si>
    <t>Jyväskylä, Jämsä, Laukaa, Viitasaari, Äänekoski</t>
  </si>
  <si>
    <t>Luonnon monimuotoisuus</t>
  </si>
  <si>
    <t>Luonto- ja ilmastotiedolla johtaminen Keski-Suomen vahvuudeksi (LUMOAVA)</t>
  </si>
  <si>
    <t>Keski-Suomen liitto</t>
  </si>
  <si>
    <t>LUMOAVA-hanke - Hiilineutraali Keski-Suomi 2030 (keskisuomi.fi)</t>
  </si>
  <si>
    <t>J10079</t>
  </si>
  <si>
    <t>Kytkeä ilmastonmuutoksen ja luontokadon hillinnän työ yhteen Keski-Suomessa ja mahdollistaa luonto- ja ilmastotietoon perustuva kestävä aluekehitys. 
Tuottaa tietoa ja saada tutkimustieto laajasti käyttöön. 
Tunnistaa uutta liiketoimintaa luontokadon torjunnasta ja ilmastonmuutoksen hillinnästä ja lisätä luonnonhoidon osaamista. 
Auttaa alueita, joille kohdistuu maankäytön muutospaineita turvetuotannon vähenemisen ja uusiutuvan energian tuotannon lisääntymisen takia.</t>
  </si>
  <si>
    <t xml:space="preserve">1. Tietopohjan täydennys, tuotetaan tietoa Keski-Suomen luonnon tilasta sekä hiilinieluista ja -varastoista.
2. Tiedolla johtamisen kehittäminen, viedään luonto- ja ilmastotietoa osaksi maakuntatason prosesseja, tunnistetaan monimuotoisuustoimia ja -toimijoita ja täydennetään Hiilineutraali Keski-Suomi 2030 -tiekartasta Luonto- ja ilmastotiekartta. 
3. Tieto käyttöön Keski-Suomessa, tehdään näkyväksi luontokadon vaikutuksia sekä tunnistetaan ja tehdään näkyväksi kiertotalouden liiketoimintamahdollisuuksia luontokadon torjunnassa ja ilmastonmuutoksen hillinnässä ja siihen sopeutumisessa. </t>
  </si>
  <si>
    <t>Elinkeino-, liikenne- ja ympäristökeskusten sekä työ- ja elinkeinotoimistojen kehittämis- ja hallintokeskus</t>
  </si>
  <si>
    <t>J10078</t>
  </si>
  <si>
    <t>Monimuotoisuudella metsätuhoriskejä vastaan</t>
  </si>
  <si>
    <t>Monimuotoisuudella metsätuhoriskejä vastaan | Luonnonvarakeskus (luke.fi)</t>
  </si>
  <si>
    <t>A80003</t>
  </si>
  <si>
    <t>Selvittää, miten metsän rakenne, monimuotoisuus ja hoitohistoria vaikuttavat sen tuhoriskiin Keski-Suomessa.
Lisätä metsien resilienssiä ja monimuotoisuutta sekä auttaa metsänomistajia ja metsien hoidosta vastaavia tahoja sopeutumaan ja varautumaan ilmastonmuutoksen tuomiin metsätuhoriskeihin.</t>
  </si>
  <si>
    <t xml:space="preserve">1. Maastotyöt (aineisto kerätään maastossa perustuen metsikkökuviokohtaisiin mittauksiin ) 
2. Maastomittaustulosten koostaminen ja mittausaineiston tiedon analysointi
3. Viestintä Keski-Suomessa ja valtakunnan tasolle 
4. Tulokset käytäntöön metsien hoidon suosituksilla </t>
  </si>
  <si>
    <t>Joutsa, Jyväskylä, Jämsä, Keuruu, Konnevesi, Laukaa, Pihtipudas, Saarijärvi, Viitasaari, Äänekoski</t>
  </si>
  <si>
    <t>Puurakentaminen</t>
  </si>
  <si>
    <t>Teollisen puurakentamisen kehittäminen Keski-Suomessa</t>
  </si>
  <si>
    <t>TeopuuKS | Jamk</t>
  </si>
  <si>
    <t>A80213</t>
  </si>
  <si>
    <t>Edistää teollisen puurakentamisen kasvua Keski-Suomessa. 
Vahvistaa pk-yritysten, kuntien koulutus- ja tutkimusorganisaatioiden teollisen puurakentamisen osaamista.</t>
  </si>
  <si>
    <t xml:space="preserve"> 1. Benchmarking ja verkostot
2. Datan keruu
3. Datan analysointi ja mallinnus
4. Yhteistyömalli 
5. Viestintä. 
Hankkeessa analysoidaan teollisen puurakentamisen elinkaarta arvoketjun eri vaiheissa (suunnittelu, teollinen tuotanto ja rakentaminen).</t>
  </si>
  <si>
    <t>Teollisen puurakentamisen kehittäminen Keski-Suomessa | Metsäkeskus (metsakeskus.fi)</t>
  </si>
  <si>
    <t>A80211</t>
  </si>
  <si>
    <t>https://www.gradia.fi/hankkeet?RepoProject=66147</t>
  </si>
  <si>
    <t>A80212</t>
  </si>
  <si>
    <t>YHTEENSÄ</t>
  </si>
  <si>
    <t>Matkailu, urheilu, data ja liiketoiminta</t>
  </si>
  <si>
    <t>Kunta-rahoitus</t>
  </si>
  <si>
    <t>Matkailun
infrastruktuuri</t>
  </si>
  <si>
    <t>VT4 Matkailuympäristön investointihanke</t>
  </si>
  <si>
    <t>Pihtiputaan kunta</t>
  </si>
  <si>
    <t>VT4 Matkailuympäristön investointihanke - Pihtiputaan kunta (pihtipudas.fi)</t>
  </si>
  <si>
    <t>J10034</t>
  </si>
  <si>
    <t xml:space="preserve">Luoda VT4 varrelle yhtenäinen matkailu- ja tapahtuma-alue kokonaisuus, joka edistää pk-yritysten uutta työllistävää liiketoimintaa sekä olemassa olevien pk-yritysten uudistuvaa liiketoimintaa. </t>
  </si>
  <si>
    <t>Kohentaa maisemoilla, valaisemalla ja muilla investointitoimilla Pihtiputaan Ruppon, Niemenharjun ja Putaanportin yhtenäiseksi matkailualueeksi, joka muodostaa matkailijalle selkeästi tunnistettavan kokonaisuuden.</t>
  </si>
  <si>
    <t>Pihtipudas</t>
  </si>
  <si>
    <t>Viitasaaren vesistömatkailun investointihanke</t>
  </si>
  <si>
    <t>Viitasaaren vesistömatkailun investointihanke - Viitasaari</t>
  </si>
  <si>
    <t>J10063</t>
  </si>
  <si>
    <t>Alueen kiinnostavuuden kasvu veneily-, vesistö-, kalastus- ja lomamatkailijoiden keskuudessa, mikä parantaa yritysten toimintaedellytyksiä ja luo niille mahdollisuuksia uuden palvelutarjonnan kehittämiseen.</t>
  </si>
  <si>
    <t>Investointitoimenpiteet: 
- Luotolan sataman kunnostukset 
- Porthanin vierasvenelaituri 
- Pihkurin vierasvenesatama 
- Retkipaikkojen kehittäminen Pohjois-Keiteleellä ja Muuruejärvellä 
- Haukirinteen satama-alueen rakentaminen</t>
  </si>
  <si>
    <t>Konneveden Toripuistosta nykyaikainen tapahtuma-alusta</t>
  </si>
  <si>
    <t>Konneveden kunta</t>
  </si>
  <si>
    <t>Konneveden Toripuistosta nykyaikainen tapahtuma-alusta - Konneveden kunta (konnevesi.fi)</t>
  </si>
  <si>
    <t>J10044</t>
  </si>
  <si>
    <t>Mahdollistaa nykyisin hankalasti hyödynnettävän ja vajaakäytöllä olevan erittäin keskeisellä sijainnilla olevan tapahtuma-alueen kehittämisen uudelle tasolle.</t>
  </si>
  <si>
    <t>Investointitoimenpiteet
- Maaston tasaus monikäyttöisksi ja esteettömäksi.
- Valmius tapahtumien ja yritysten tarpeisiin esimerkiksi sähkönjakelun ja valaistuksen osalta.
- Esiintymislavan/monikäyttölavan rakentaminen.
- Sähköautojen ja -pyörien latausasemien rakentaminen.
- Digitaalinen ilmoitustaulu
- Elämyksellinen valaistus</t>
  </si>
  <si>
    <t>Konnevesi</t>
  </si>
  <si>
    <t>Himos-Jämsän ulkoilureitistön rakentaminen -hanke</t>
  </si>
  <si>
    <t>Jämsän kaupunki</t>
  </si>
  <si>
    <t>Himos-Jämsän ulkoilureitistön rakentaminen investointihanke - Jämsän kaupunki (jamsa.fi)</t>
  </si>
  <si>
    <t>J10195</t>
  </si>
  <si>
    <t>Luoda laadukas luontomatkailureitti, joka kasvattaa matkailijamääriä, pidentää viipymää, tukee uusien yritysten ja työpaikkojen syntymistä, edistää kestävää 
kehitystä, aktivoi paikallisyhteisöä, lisää kansainvälistä houkuttelevuutta, ja tuottaa taloudellista hyötyä alueelle.</t>
  </si>
  <si>
    <t>Investointikohteet:
- Pukinvuori - Jämsän keskusta - Vinnin kulttuuritila (8,2 km)
- Vangonmäki - Toijalanranta - Rasuaniemen luonnonsuojelualue (8,5 km)
- Juokslahti – Myllyjärvi – Morvanvuori (6,3 km)
- Kalmonniemi – Jämsänjokisuu (1 km)</t>
  </si>
  <si>
    <t>Jämsä</t>
  </si>
  <si>
    <t>Saraakallion laituri ja opastuskeskus, Culture in Nature Laukaa -investointi</t>
  </si>
  <si>
    <t>Culture In Nature -hanke - Yrityspalvelut (laukaanyrityspalvelut.fi)</t>
  </si>
  <si>
    <t>J10058</t>
  </si>
  <si>
    <t>Matkaluliiketoiminnan kehittyminen ja kasvu Laukaassa sekä paikallisen vetovoimatekijän aiempaa tehokkaampi hyödyntämistä matkailuliiketoiminnassa.</t>
  </si>
  <si>
    <t>Investoinnit:
-Saraakallion kalliotaidekohteen edustalle raskasbetoniponttonilaituri varusteineen 
-Laukaan satamaan opastuskeskus
-kuusi Saraakalliota käsittelevää infotaulua</t>
  </si>
  <si>
    <t>Matkailun kehittäminen</t>
  </si>
  <si>
    <t>Kestävää kansainvälistä saavutettavutta Keski-Suomen matkailuun (KeKaSa)</t>
  </si>
  <si>
    <t>Projektisalkku - projekti: Kestävää kansainvälistä saavutettavutta Keski-Suomen matkailuun (KeKaSa) (jkl.fi)</t>
  </si>
  <si>
    <t>A80762</t>
  </si>
  <si>
    <t xml:space="preserve">Tukea Keski-Suomen matkailuelinkeinon ja pk-yritysten kestävää kasvua ja samalla minimoida kasvavasta matkailusta aiheutuvia kasvihuonekaasupäästöjä. </t>
  </si>
  <si>
    <t xml:space="preserve">1. Hiiliviisas kansainvälinen saavutettavuus:
-Edistetään lentoliikenteen kestäviä mahdollisuuksia
-Tiivistetään yhteistyötä Tampereen kanssa matkaketjujen rakentamisessa
-Vahvistetaan VR-yhteistyötä ja edistetään hiiliviisasta matkustamista alueelle
-Tehostetaan kansainvälistä matkanjärjestäjäyhteistyötä ja markkinointia
2. Hiiliviisas alueen sisäinen liikkuminen:
-Kehitetään ja pilotoidaan alueellisia yhteistyöketjuja ja sisäisen logistiikan mallia
-Lanseerataan työkalu matkaketjujen hiilijalanjäljen laskentaan
-Vahvistetaan luontomatkailukohteiden logistista löydettävyyttä digitaalisesti ja saavutettavuuden
tiedolla johtamista
-Edistetään Keski-Suomen matkailun tunnettuutta yhdessä keskeisten yhteistyökumppaneiden 
kanssa
</t>
  </si>
  <si>
    <t>Hankasalmi, Joutsa, Jyväskylä, Jämsä, Keuruu, Kinnula, Kivijärvi, Konnevesi, Laukaa, Luhanka, Multia, Muurame, Petäjävesi, Pihtipudas, Toivakka, Uurainen, Viitasaari, Äänekoski</t>
  </si>
  <si>
    <t>Sydänsuomen luontomatkailun kasvuohjelma</t>
  </si>
  <si>
    <t>Kehittämisyhtiö Karstulanseutu Oy</t>
  </si>
  <si>
    <t>Sydänsuomen luontomatkailun kasvuohjelma käynnistyi – Witas Oy</t>
  </si>
  <si>
    <t>J10050</t>
  </si>
  <si>
    <t>Vahvistaa matkailuelinkeinon edellytyksiä Sydänsuomen 7 kunnan alueella siten, että matkailu osaltaan monipuolistaa alueen taloutta.</t>
  </si>
  <si>
    <t>-Pohjoisen Keski-Suomen matkailun masterplanin ja toimenpideohjelman laatiminen vuoteen 2030 
- Luontomatkailuinfran kehittämissuunnitelma
- Yhteisen matkailubrändin vahvistaminen ja sen alla viestiminen 
- Matkailuyrittäjien aktivointi 
- Matkailun yhteistyörakenteen vahvistaminen ja kuntien matkailuinvestointien koordinointi</t>
  </si>
  <si>
    <t>Kannonkoski, Karstula, Kinnula, Kivijärvi, Kyyjärvi, Pihtipudas, Viitasaari</t>
  </si>
  <si>
    <t xml:space="preserve">Joutsan keskusta-alueen kehittämissuunnitelma </t>
  </si>
  <si>
    <t>Joutsan kunta</t>
  </si>
  <si>
    <t>Keskusta-alueen kehittämissuunnitelma -hanke - Joutsan kunta</t>
  </si>
  <si>
    <t>J10025</t>
  </si>
  <si>
    <t>Käynnistää Joutsan keskusta-alueen uudistaminen.</t>
  </si>
  <si>
    <t>Toteutetaan ostopalveluna osallistava suunnittelu, ehdotus-, yleis- sekä toteutussuunnittelmat Joutsan keskusta-alueelle.</t>
  </si>
  <si>
    <t>Joutsa</t>
  </si>
  <si>
    <t>Kannonkosken matkailupalveluverkosto</t>
  </si>
  <si>
    <t>Kannonkosken kunta</t>
  </si>
  <si>
    <t>Kannonkosken matkailupalveluverkosto | Kannonkosken kunta (kannonkoski.fi)</t>
  </si>
  <si>
    <t>J10165</t>
  </si>
  <si>
    <t>Perustaa Kannonkoskella matkailupalveluja tarjoavien yritysten verkosto sekä kehittää matkailupalveluja hyödyntämällä Kannonkosken ja lähiseudun reitistöjä, vesistöjä, nähtävyyskohteita ja Nuorisokeskus Piispalan tiloja.</t>
  </si>
  <si>
    <t xml:space="preserve">1) Kootaan matkailupalveluja tarjoavien yritysten yhteistyöverkosto.
2) Verkostossa kehitetään ja markkinoidaan olemassa olevia ja uusia matkailupalveluja. 
3) Laaditaan ”Tapahtumavirtaa Kannonkoskella” -tapahtumien vuosikello.
4) Kehitetään matkailupalvelujen näkyvyyttä.
5) Laaditaan selvitys matkailupalvelujen kestävän kehittämisen vaatimista investoinneista ja ylläpidon resursseista. </t>
  </si>
  <si>
    <t>Kannonkoski</t>
  </si>
  <si>
    <t>Culture in Nature Laukaa</t>
  </si>
  <si>
    <t>J10057</t>
  </si>
  <si>
    <t>Hyödyntää Laukaan potentiaali kulttuuri- ja luontomatkailun kohdealueena täysipainoisesti elinkeinoelämän kehittämisessä.</t>
  </si>
  <si>
    <t>Investointikohteiden valmistelu toteutusvalmiuteen
- Toimijaverkoston muodostaminen ja yhteistyön vahvistaminen luonto- ja kulttuurimatkailun edistämiseksi
- Laukaan kulttuuri- ja luontomatkailua tukevan brändin ja tarinan muodostaminen.
- Kohteiden digitaalisen saavutettavuuden edistäminen
- Kohteiden fyysisen saavutettavuuden ja kestävän käytön edistäminen.
- Liiketoiminnan syntymisen edistäminen kohteiden ympärille.</t>
  </si>
  <si>
    <t>Urheilu</t>
  </si>
  <si>
    <t>Sport Innovation Hub Jyväskylä – Digiratkaisuilla kilpailuetua</t>
  </si>
  <si>
    <t>Kilpa- ja huippu-urheilun tutkimus- ja kehittämissäätiö sr</t>
  </si>
  <si>
    <t>A80753</t>
  </si>
  <si>
    <t xml:space="preserve">Kehittää ja mallintaa teknologista ja digitaalista TKI-toimintaa liikunnan ja urheilun huippuosaamisen ekosysteemissä ja saattaa alihyödynnetty TKI-potentiaali pk-yritysten kasvun tueksi sekä urheilun, liikunnan ja hyvinvoinnin menestyksen edistäjäksi. </t>
  </si>
  <si>
    <t xml:space="preserve">1. Luodaan älykäs ja teknologisesti uudenaikainen kehittämis- ja kokeiluympäristö
2. Kokeilut ja mallintaminen painopistealueilla (Fyysinen suorituskyky ja kuntoutus, Kuormituksen ja palautumisen monitorointi ja seuranta, Psyykkinen valmennus ja hyvinvointi, Uusien teknologioiden hyödyntäminen urheilussa, liikunnassa ja kuntoutuksessa) sekä niiden kaupallistamisen tukeminen
3. Viestintä, osaamisen jakaminen ja skaalautuvuuden edistäminen </t>
  </si>
  <si>
    <t>Sport Innovation HUB Jyväskylä - Digiratkaisuilla kilpailuetua | Jamk</t>
  </si>
  <si>
    <t>A80752</t>
  </si>
  <si>
    <t>Sport Innovation Hub Jyväskylä – Digiratkaisuilla kilpailuetua - Tutkimusportaali - Converis - Jyväskylän yliopisto (jyu.fi)</t>
  </si>
  <si>
    <t>A80754</t>
  </si>
  <si>
    <t>Kilpa- ja huippu-urheilun tutkimus- ja kehittämissäätiö sr (Investointi)</t>
  </si>
  <si>
    <t>A80755</t>
  </si>
  <si>
    <t>Keski-Suomen e-urheilun osaamiskeskittymä</t>
  </si>
  <si>
    <t>Keski-Suomen e-urheilun osaamiskeskittymä | Jamk</t>
  </si>
  <si>
    <t>A80205</t>
  </si>
  <si>
    <t>Luoda yhteistyössä e-urheilualan elinkeinoelämän kanssa osaamiskeskittymä, joka;
1. lisää alan osaamista, yhteistyötä ja TKI-toimintaa
2. parantaa liiketoimintaedellytyksiä alan kasvun vauhdittamiseksi
3. aktivoi toimijoita ja kiinnostuneita</t>
  </si>
  <si>
    <t>1. E-urheilun osaamiskeskittymän luominen 
2. Elinkeinoelämään linkittyvä urheilijapolku ja osaamisen kehittäminen 
3. Testaus- ja asiantuntijakonseptin mallintaminen 
4. E-urheilun tapahtumaympäristöjen pilotointi ja tapahtumien vaikuttavuusselvitys
5. Verkostotilaisuudet elinkeinoelämän ja tutkimuksen yhteistyön kehittämiseksi 
6. E-urheilutoimijoiden liiketoimintaedellytysten kehittäminen 
7. TKI-toiminnan ja palveluliiketoiminnan edistäminen</t>
  </si>
  <si>
    <t>Jyväskylä, Kannonkoski, Karstula, Keuruu, Laukaa, Muurame, Saarijärvi, Toivakka, Viitasaari, Äänekoski</t>
  </si>
  <si>
    <t>https://www.gradia.fi/hankkeet?RepoProject=66150</t>
  </si>
  <si>
    <t>A80204</t>
  </si>
  <si>
    <t>Jyväskylä, Kannonkoski, Karstula, Keuruu, Kyyjärvi, Laukaa, Muurame, Saarijärvi, Toivakka, Viitasaari, Äänekoski</t>
  </si>
  <si>
    <t>Keski-Suomen e-urheilun osaamiskeskittymä - Tutkimusportaali - Converis - Jyväskylän yliopisto (jyu.fi)</t>
  </si>
  <si>
    <t>A80206</t>
  </si>
  <si>
    <t>A80207</t>
  </si>
  <si>
    <t>CoDesign Pathway for Sport &amp; Health innovations: toimintamalli ja yhteistyöverkosto TKI-toiminnan tueksi (CoDesignSPORT)</t>
  </si>
  <si>
    <t>CoDesign Pathway for Sport &amp; Health innovations: toimintamalli ja yhteistyöverkosto liiketoiminnan kehittämisen tueksi - Research portal - Converis - University of Jyväskylä (jyu.fi)</t>
  </si>
  <si>
    <t>A81070</t>
  </si>
  <si>
    <t>1. Lisätä alueen yritysten TKI-toimintaa ja uusien teknologioiden käyttöönottoa
2. Vahvistaa yritysten kilpailukykyä liikunnan ja urheilun, sekä terveyden ja hyvinvoinnin ja näitä tukevien digitaalisten ja teknologisten ratkaisujen alueilla ja alueiden rajapinnassa</t>
  </si>
  <si>
    <t>1) Dynaamisen verkoston rakentaminen osaksi Keski-Suomen ekosysteemiä ja arvoverkostoja sekä kansainvälistämisstrategian luominen
2) CoDesign toimintamallin rakentaminen ja testaaminen
3) Kohdennetut pilotit
4) Viestintä, disseminaatio ja digitaalisen CoDesign käsikirjan tuottaminen</t>
  </si>
  <si>
    <t>Suomalaisen urheilun TKI-verkosto (SUTKI)</t>
  </si>
  <si>
    <t>Etusivu - Suomalaisen urheilun TKI-Verkosto (tkiverkosto.fi)</t>
  </si>
  <si>
    <t>A80262</t>
  </si>
  <si>
    <t>Rakentaa valtakunnallinen urheilun TKI-verkosto, jonka lopputuloksena urheilun TKI-verkostot toimivat paremmin ja tukevat tehokasta TKI-toimintaa</t>
  </si>
  <si>
    <t>1. Strateginen ja toiminnallinen organisoituminen
2. Urheilun TKI-toiminnan nykytilan selvittäminen urheilun keskeisissä toimintaympäristöissä
3. Urheilun TKI-verkoston perustaminen
4. Urheilun TKI-verkoston näkyvyys, viestintä ja vuorovaikutus</t>
  </si>
  <si>
    <t>A80261</t>
  </si>
  <si>
    <t>Data ja liiketoiminta</t>
  </si>
  <si>
    <t>KYKY KASVAA KESTÄVÄSTI – innovaatiokyvykkyyden konsepti innovaatioekosysteemissä</t>
  </si>
  <si>
    <t>Jyväskylän Yritystehdas Oy</t>
  </si>
  <si>
    <t>Kyky Kasvaa Kestävästi -hanke | Yritystehdas</t>
  </si>
  <si>
    <t>A80135</t>
  </si>
  <si>
    <t xml:space="preserve">Vahvistaa Jyväskylän innovaatiokyvykkyyttä teknologiakehityksen edelläkävijänä, resurssiviisaana ja vastuullisena kasvukeskuksena ja hyvinvoinnin monialaisena ja monipuolisena kehittäjänä kansallisesti ja kansainvälisesti. </t>
  </si>
  <si>
    <t>1. Kestävän kasvun innovaatiokyvykkyyksien konsepti
2. Kestävän kasvun innovaatiokyvykkyyksien konsepti osana innovaatiostrategiaa 
3. Kestävän kasvun innovaatiokyvykkyyksien kehittämisen prosessi osana laajempaa ekosysteemien kokonaisuutta
4. Kestävän kasvun innovaatiokyvykkyyksiä vahvistava viestintä ja kulttuuri
5. Innovaatiotaitojen ja -prosessien jatkuvan kehittämisen malli</t>
  </si>
  <si>
    <t>WellbeingDataLab – synteettisen hyvinvointidatan hautomo</t>
  </si>
  <si>
    <t>Wellbeing data lab – synteettisen hyvinvointidatan hautomo | Jyväskylän yliopisto (jyu.fi)</t>
  </si>
  <si>
    <t>A80232</t>
  </si>
  <si>
    <t xml:space="preserve">1. Vahvistaa Jyväskylän kansallista ja kansainvälistä liikunta-, suorituskyky-, ja hyvinvointidatan osaamiskeskittymää
2. Muodostaa datan prosessoinnin kokeiluympäristö
3. Lisätä elinkeinoelämän ja tutkimusinstituutioiden yhteistyötä
</t>
  </si>
  <si>
    <t>Liikunta-, suorituskyky-, ja hyvinvointidatan tuottaminen ja arviointi
Kehittää työvälineitä synteettisen datan tuottamiseen liikunnan- ja hyvinvoinnin tutkimusaineistoista ja validoida niiden laatu yksityisyyden suojan ja  datan laadun näkökulmasta
Yritysten ja loppukäyttäjien osallistaminen sekä yhteistyö</t>
  </si>
  <si>
    <t>Wellbeing Data Lab – synteettisen hyvinvointidatan hautomo | Jyväskylä.fi (jyvaskyla.fi)</t>
  </si>
  <si>
    <t>A80233</t>
  </si>
  <si>
    <t>Keski-Suomen AI hub II</t>
  </si>
  <si>
    <t>Keski-Suomen AI Hub II | Jyväskylän yliopisto (jyu.fi)</t>
  </si>
  <si>
    <t>A80004</t>
  </si>
  <si>
    <t>Laajentaa biopankin ja hyvinvointialueen kanssa luotua tekoälyalustaa sekä uusilla tietosisällöillä, kotimaisilla ja kansainvälisillä kumppanuuksilla että siirtää yrityksiin tietoa sovellusalueen TKI-potentiaalista.</t>
  </si>
  <si>
    <t xml:space="preserve">Edistetään datan hyödyntämistä tuomalla käyttöön uusia aineistoja ja pilotoimalla menetelmiä syöpä- ja nivelrikkotutkimukseen perustetuille kehittämisalustoille. 
Vahvistetaan alueellista kehittämisverkostoa kotimaisilla ja kansainvälisillä toimijoilla.
Tuotetaan synteettisiä aineistoja, jotka nopeuttavien uusien kokeilujen suorittamista. 
Tuodaan nivelrikon ja syöpätautien digitaalisia aineistoja ja menetelmiä paremmin tutkijoiden ja tuotekehittäjien saavutettavaksi. 
</t>
  </si>
  <si>
    <t>UTV-alustan hyödyntäminen liikunnan, terveyden edistämisen ja hyvinvoinnin alalla</t>
  </si>
  <si>
    <t>LTH: UTV-alustan hyödyntäminen liikunnan, terveyden edistämisen ja hyvinvoinnin alalla | Jyväskylän yliopisto (jyu.fi)</t>
  </si>
  <si>
    <t>A80108</t>
  </si>
  <si>
    <t>Auttaa liikunnan, terveyden edistämisen ja hyvinvointialan yrityksiä kehittämään liiketoimintaansa hyödyntämällä UTV-alustaa ja sen varaan rakennettuja, suurelle yleisölle suunnattuja datan tallennus ja analysointipalveluja.</t>
  </si>
  <si>
    <t xml:space="preserve">1. Yritysyhteistyön rakentaminen Jyväskylän elinkeinopalveluiden kanssa
2. Tutkimuslaitosyhteistyö osana LTH-ekosysteemiä
3. Datan analysointi- ja visualisointityökalujen rakentaminen urheilun tietovarannon (UTV) alustalle
4. UTV-alustan kehittäminen vastaamaan LTH-toiminnan tarpeita.
</t>
  </si>
  <si>
    <t>Jyväskylän kansainvälinen kasvu</t>
  </si>
  <si>
    <t>Jyväskylän kansainvälinen kasvu | Jyväskylä.fi (jyvaskyla.fi)</t>
  </si>
  <si>
    <t>A80106</t>
  </si>
  <si>
    <t>Yritysten kansainvälistymisen entistä tehokkaampi tukeminen olemassa olevien verkostojen avulla sekä osallistuvan kehittäjäverkoston laajentaminen yksityisen sektorin kehittämisresurssia hyödyntäen.</t>
  </si>
  <si>
    <t xml:space="preserve">1. Julkisen sektorin kansainvälistymispalveluiden ja verkostojen tiiviimpi kytkeminen ekosysteemin arvoverkostoihin (mm. BF ja Team Finland)
2. Yritysten kansainvälistymiseen tähtäävien yksityisen sektorin asiantuntijaverkostojen aktiivinen hyödyntäminen
3. Soft landing -toimintamallien kehittäminen sijoittumista hakeville yrityksille ja markkinointiviestintä molemmilla ekosysteemikärkitoimialoilla.
4. Tavoitteita tukeva julkisten hankintojen koordinointi ja johtaminen </t>
  </si>
  <si>
    <t>Pk-yritysten datapohjainen kasvukyvyn tilannekuva työkaluna ekosysteemityössä</t>
  </si>
  <si>
    <t>Muut yhteistyöt - Kasvu Open</t>
  </si>
  <si>
    <t>A80105</t>
  </si>
  <si>
    <t>Tunnistaa dataan perustuen laajasti kasvukykyiset pk-yritykset Jyväskylän kärkitoimialoilta (liikunta, hyvinvointi, terveys sekä uudistuva teollisuus) digitaalisesti toteutettavan työkalun avulla.</t>
  </si>
  <si>
    <t>1. Tilannekuvan ja digitaalisen työkalun kehittäminen, mittareiden määrittely sekä pilotointi
2. Tietovaraston pystyttäminen ja datan visualisointi, varaston rikastaminen ja tiedon jakaminen
3. Digitaalisen toimintamallin skaalaaminen ja digitaalisen yritysyhteistyön mallin luominen</t>
  </si>
  <si>
    <t>Rahoituslähteen osuus kokonaisrahoituksesta</t>
  </si>
  <si>
    <t xml:space="preserve">UUDISTUVAN TEOLLISUUDEN EAKR-HANKKEET </t>
  </si>
  <si>
    <t xml:space="preserve">BIO- JA KIERTOTALOUDEN EAKR-HANKKEET </t>
  </si>
  <si>
    <t xml:space="preserve">HYVÄN VOINNIN EAKR-HANKKEET </t>
  </si>
  <si>
    <t>https://www.tkiverkosto.fi/</t>
  </si>
  <si>
    <t xml:space="preserve">UUDISTUVAN TEOLLISUUDEN JTF-HANKKEET </t>
  </si>
  <si>
    <t xml:space="preserve">BIO- JA KIERTOTALOUDEN JTF-HANKKEET </t>
  </si>
  <si>
    <t xml:space="preserve">HYVÄN VOINNIN JTF-HANKKEET </t>
  </si>
  <si>
    <t>Kyberturvallisuuden osaamiskeskuksen kehittäminen</t>
  </si>
  <si>
    <t>A81291</t>
  </si>
  <si>
    <t>A81290</t>
  </si>
  <si>
    <t>Suomen kyberosaamiskeskus FICEC | Jyväskylän yliopisto</t>
  </si>
  <si>
    <t>Datalähtöisen kaupunkisuunnittelun työkalut ja innovaatiot ilmastonmuutokseen sopeutumisessa</t>
  </si>
  <si>
    <t>A81312</t>
  </si>
  <si>
    <t>Suomen kyberosaamiskeskus FICEC | Jamk</t>
  </si>
  <si>
    <t>Hiili - haitasta hyödyksi (HiHaCO2)</t>
  </si>
  <si>
    <t>A81359</t>
  </si>
  <si>
    <t>A81360</t>
  </si>
  <si>
    <t>Jyväskylä, Laukaa</t>
  </si>
  <si>
    <t>Sydänsuomen kestävän liiketoiminnan kasvuohjelma</t>
  </si>
  <si>
    <t>Kehittämisyhtiö Witas Oy</t>
  </si>
  <si>
    <t>Huokosmateriaalit ja molekyylikapselit | Jyväskylän yliopisto</t>
  </si>
  <si>
    <t>A81340</t>
  </si>
  <si>
    <t>A81342</t>
  </si>
  <si>
    <t>A81341</t>
  </si>
  <si>
    <t>Hiilivirrat arvokkaiksi tuotteiksi, 'HATTU'</t>
  </si>
  <si>
    <t>A81313</t>
  </si>
  <si>
    <t>A81314</t>
  </si>
  <si>
    <t>A81315</t>
  </si>
  <si>
    <t>Kestävää kasvua systeemiälykkäästi verkostossa</t>
  </si>
  <si>
    <t>Hämeen ammattikorkeakoulu</t>
  </si>
  <si>
    <t>A81273</t>
  </si>
  <si>
    <t>A81274</t>
  </si>
  <si>
    <t>Hankasalmi, Jyväskylä, Laukaa, Muurame, Petäjävesi, Toivakka, Uurainen, Äänekoski</t>
  </si>
  <si>
    <t>Jyväskylä, Muurame, Hankasalmi, Laukaa, Petäjävesi, Toivakka, Uurainen, Äänekoski</t>
  </si>
  <si>
    <t>Jyväskylän kasvu- ja innovaatioverkostot</t>
  </si>
  <si>
    <t>A81339</t>
  </si>
  <si>
    <t>Kestävää kasvua systeemiälykkäästi verkostossa | Jamk</t>
  </si>
  <si>
    <t>Systeemiälykäs verkosto - HAMK</t>
  </si>
  <si>
    <t>Hiilivirrat arvokkaiksi tuotteiksi | Jamk</t>
  </si>
  <si>
    <t>Tehdä näkyväksi Jyväskylän uudistuvan teollisuuden verkostotyön hyötyjä TKI-toiminnan ja kestävän liiketoiminnan kehittämisessä pk-yrityksen näkökulmasta.
Kasvattaa Jyväskylän uudistuvan teollisuuden pk-yritysten TKI-panostuksia 
Innostaa pk-yrityksiä kytkeytymään itsenäisesti, aktiivisesti ja systeemiälykkäästi uudistuvan teollisuuden innovaatioverkostoon</t>
  </si>
  <si>
    <t>1. Kootaan tietoa innovaatioverkoston lähtötilanteesta sekä pk-yritysten ja Jyväskylän veturiyritysten näkemyksistä verkostotyöhön liittyen
2. Järjestetään pk-yrityksille suunnattuja avoimia yhteistyöskentelytilaisuuksia, joissa yrityksiä aktivoidaan tarkastelemaan systeemiälykkäästi verkoston, yritysten välisen yhteistyön ja uusien innovaatioiden mahdollisuuksia käytännössä. 
3. Muodostetaan pk-yrityksen näkökulmasta toimintamalli, miten toimia aktiivisena tekijänä osana uudistuvan teollisuuden innovaatioverkostoa</t>
  </si>
  <si>
    <t xml:space="preserve">1. Teollisuuden, elinkeinoelämän ja toimintaympäristön tarpeisiin perustuvia, digitaalisuutta edistäviä ja kyberresilienssiä vahvistavia tutkimus- ja kehittämiskokonaisuuksia on muodostettu ja käynnistetty Keski-Suomessa. 
2. Kyberturvallisuuden osaamiskeskus FICECillä on merkittävä kansallinen rooli kyberturvallisuustietoisuuden edistämisessä sekä alan osaamisen kehittämisessä ja sen koordinoinnissa eri kouluasteilla.
3. FICEC osallistuu aktiivisena toimijana kansallisen kyberturvallisuuden resilienssin vahvistamiseen ja tekee siihen liittyvää suunnitelmallista yhteistyötä viranomaisten, muiden julkisen sektorin toimijoiden sekä yksityisen sektorin kanssa.
4. FICEC on tunnettu ja tunnustettu eurooppalainen kyberturvallisuuden huippuosaajaverkosto, joka on haluttu ja luotettu osaamisen kehittäjä ja TKI-yhteistyökumppani. </t>
  </si>
  <si>
    <t>1. TKI-työn edistäminen
2. Kyberturvallisuustietoisuus ja osaaminen
3. Kansallinen resilienssi
4. Viestintä ja osaamiskeskuksen profiilin rakentaminen</t>
  </si>
  <si>
    <t xml:space="preserve">Kehittää ja soveltaa ilmastonmuutokseen sopeutumisen työkaluja kaupunkisuunnittelun kontekstissa. </t>
  </si>
  <si>
    <t>1. Ilmastonmuutoksen tietopohjan parantaminen Jyväskylän kaupungin alueella
2. Ilmastonmuutoksen riskien tunnistaminen
3. Tiedon soveltaminen riskianalyysin perusteella valikoidulla kohdealueella, jolle toteutetaan alueellinen ilmastonmuutokseen varautumis- ja sopeutumissuunnitelma
4. Osaamisen kehittäminen ja jalkauttaminen</t>
  </si>
  <si>
    <t>1. Arvoverkostojen vakiinnuttaminen ja laajentaminen
2. TKI-toiminnan pilotointi- ja kokeiluympäristöjen kytkeminen arvoverkostoihin
3. Kansainvälisen kasvun ja kumppanuuksien solmiminen
4. Alueen ekosysteemityön vaikuttavuus ja viestintä</t>
  </si>
  <si>
    <t>Toimenpiteet painottuvat ekosysteemien väliseen yhteistyöhön ja arvoverkostotyöhön (kansallisella ja kansainvälisellä tasolla), arvoverkkojen kytkemiseen alueen TKI-toiminnan ympäristöihin, uusien kansainvälistymis- ja rahoitusmahdollisuuksien etsimiseen ja tuomiseen alueen toimijoille sekä ekosysteemivaikuttavuuden tiedolla johtamiseen ja seurantaan. Toiminta keskittyy liikunnan, terveyden ja hyvinvoinnin edistämisen sekä uudistuvan teollisuuden teemakärkiin.</t>
  </si>
  <si>
    <t>1. Valmistetaan kemiallisesti muokkautuvaa biohiiltä, metalliorgaanisia verkkorakenteita ja edellisten hybridejä.
2. Tehostetaan mikrolevien viljelyä kalanviljelyn jätevedessä talteen otetun hiilidioksidin avulla 
3. Tuotetaan vetykaasua kalojen kiertovesiviljelyn jätevedessä kasvaneilla viherlevillä ja hiilidioksiditäydennyksellä ja samalla kasvatetaan vedyntuotannon tilavuusmittakaavaa laboratoriomittakaavasta ylöspäin
4. Kehitetään digitaalinen kaksonen mikrolevien optimaaliselle kasvatukselle erikoistunutta tuotantoa varten.</t>
  </si>
  <si>
    <t>Hiilidioksidi on arvokasta raaka-ainetta uudelle kasvikasvulle. Tavoitteena on muuntaa hiilidioksidipäästöt vedyksi, pigmenteiksi sekä ravinteikkaaksi biomassaksi mikrolevien avulla.</t>
  </si>
  <si>
    <t>Edistää ilmastotyötä pohjoisessa Keski-Suomessa tarjoamalla sen yrityksille osaamista ja käytännön toteutusta vastuullisuustyön tekemiseen omassa yrityksessä mm. päästöjen vähentämiseksi, hiilijalanjäljen pienentämiseksi, monimuotoisuuden edistämiseksi ja yrityksen kilpailukyvyn parantamiseksi.</t>
  </si>
  <si>
    <t>Edistää bio- ja aktiivihiilten ympärille muodostuvan yritysekosysteemin muodostumista Keski-Suomeen tuomalla toimijoita yhteen sekä tuottamalla tärkeää tietoa liiketoimintamahdollisuuksista ja arvoketjun kehitystarpeista. Hanke tukee myös hiilidioksidin talteenoton ja vedyn ympärille rakentuvia arvoketjuja.</t>
  </si>
  <si>
    <t xml:space="preserve">Hankittava jatkuvatoiminen pyrolyysireaktori mahdollistaa bio- ja aktiivihiilen tuotannon yksityiskohtaisen tutkimuksen teollisesti relevantissa mittakaavassa, sisältäen pyrolyysissä syntyvän lämpöenergian hyödyntämisen paikallisissa aluelämpöverkoissa. Merikonttiin sijoitettava järjestelmä on joustavasti siirrettävissä yritysten ja tutkimuslaitosten käyttöön. Pilottimittakaavan avulla pystytään kartoittamaan investointeihin liittyvät pullonkaulat. </t>
  </si>
  <si>
    <t xml:space="preserve">Edistää bio- ja aktiivihiilten ympärille muodostuvan yritysekosysteemin muodostumista Keski-Suomeen tuomalla toimijoita yhteen sekä tuottamalla tärkeää tietoa liiketoimintamahdollisuuksista ja arvoketjun kehitystarpeista. </t>
  </si>
  <si>
    <t>1. Yritysten tietoisuuden ja motivaation rakentaminen vastuullisuustyöhön
2. Yrityskehittäjien vastuullisuusosaamisen vahvistaminen
3. Yritysten kyvykkyyden lisääminen vastuullisuusraportointiin, vastuullisuustyöhön ja viestintään
4. Kasvuohjelman sekä siihen kytkeytyvän toimintamallin luominen Sydänsuomessa-alueelle
5. Kansainväliset esimerkit yritysvastuullisuuden kehittämisestä</t>
  </si>
  <si>
    <t xml:space="preserve">1. Reaktorin määrittely, kilpailutus ja hankinta
2. Tehdään toimijaverkkoanalyysi, jossa tunnistetaan arvoketjun toimijat, mahdollisuudet ja puutteet.
3. Järjestetään kaksi kansainvälistä innovaatiotapahtumaa
4. Tehdään liiketaloudellinen kannattavuusselvitys bio- ja aktiivihiilen tuotannon synkronoimisesta aluelämpöverkostoihin.
5. Tehdään kirjallisuusselvitys oheisprosesseista (kuivaus, esikäsittely, jälkikäsittely, hiilidioksidin talteenotto ja  hyödyntäminen) 
6. Tutkitaan koeajoissa reaktorin lämmöntuottoa hiilto- ja aktivointiprosesseissa sekä tuotettujen hiilten laatuja suhteessa aiottuun käyttökohteeseen. </t>
  </si>
  <si>
    <t>Hiilivirrat  arvokkaiksi tuotteiksi inv, 'HATTU' investointi</t>
  </si>
  <si>
    <t>Ilmastonmuutokseen sopeutuminen</t>
  </si>
  <si>
    <t>EAKR YHTEENSÄ</t>
  </si>
  <si>
    <t>JTF YHTEENSÄ</t>
  </si>
  <si>
    <t>UUDISTUVAN TEOLLISUUDEN EAKR- JA JTF-HANKKEET 2023 - 12/2024</t>
  </si>
  <si>
    <t>BIO- JA KIERTOTALOUDEN EAKR- JA JTF-HANKKEET 2023 - 12/2024</t>
  </si>
  <si>
    <t>HYVÄN VOINNIN EAKR- JA JTF-HANKKEET 2023 - 12/2024</t>
  </si>
  <si>
    <t>EAKR-HANKKEET 2023 - 12/2024</t>
  </si>
  <si>
    <t>JTF-HANKKEET 2023 - 12/2024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</si>
</sst>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B]d\.m\.yyyy"/>
    <numFmt numFmtId="165" formatCode="[$-1040B]#,##0;\-#,##0"/>
  </numFmts>
  <fonts count="20"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b/>
      <sz val="12"/>
      <name val="Tahoma"/>
      <family val="2"/>
    </font>
    <font>
      <b/>
      <sz val="10"/>
      <name val="Tahoma"/>
      <family val="2"/>
    </font>
    <font>
      <sz val="10"/>
      <name val="Tahoma"/>
      <family val="2"/>
    </font>
    <font>
      <b/>
      <sz val="10"/>
      <color rgb="FF0E2954"/>
      <name val="Tahoma"/>
      <family val="2"/>
    </font>
    <font>
      <sz val="10"/>
      <color rgb="FF0E2954"/>
      <name val="Tahoma"/>
      <family val="2"/>
    </font>
    <font>
      <sz val="8"/>
      <name val="Calibri"/>
      <family val="2"/>
      <scheme val="minor"/>
    </font>
    <font>
      <b/>
      <sz val="14"/>
      <name val="Tahoma"/>
      <family val="2"/>
    </font>
    <font>
      <sz val="14"/>
      <name val="Tahoma"/>
      <family val="2"/>
    </font>
    <font>
      <u/>
      <sz val="11"/>
      <color theme="10"/>
      <name val="Calibri"/>
      <family val="2"/>
      <scheme val="minor"/>
    </font>
    <font>
      <u/>
      <sz val="10"/>
      <color theme="10"/>
      <name val="Tahoma"/>
      <family val="2"/>
    </font>
    <font>
      <sz val="10"/>
      <color rgb="FF000000"/>
      <name val="Tahoma"/>
      <family val="2"/>
    </font>
    <font>
      <b/>
      <sz val="11"/>
      <name val="Calibri"/>
      <family val="2"/>
    </font>
    <font>
      <sz val="11"/>
      <name val="Tahoma"/>
      <family val="2"/>
    </font>
    <font>
      <sz val="10"/>
      <name val="Calibri"/>
      <family val="2"/>
    </font>
    <font>
      <b/>
      <sz val="16"/>
      <name val="Tahoma"/>
      <family val="2"/>
    </font>
  </fonts>
  <fills count="3">
    <fill>
      <patternFill patternType="none"/>
    </fill>
    <fill>
      <patternFill patternType="gray125"/>
    </fill>
    <fill>
      <patternFill patternType="solid">
        <fgColor rgb="FFFFFFFF"/>
        <bgColor rgb="FFFFFFFF"/>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D8D8D8"/>
      </right>
      <top/>
      <bottom/>
      <diagonal/>
    </border>
    <border>
      <left/>
      <right style="thin">
        <color rgb="FFD8D8D8"/>
      </right>
      <top style="thin">
        <color rgb="FFD8D8D8"/>
      </top>
      <bottom style="thin">
        <color rgb="FFD8D8D8"/>
      </bottom>
      <diagonal/>
    </border>
    <border>
      <left/>
      <right style="thin">
        <color rgb="FFD8D8D8"/>
      </right>
      <top style="thin">
        <color rgb="FFD8D8D8"/>
      </top>
      <bottom/>
      <diagonal/>
    </border>
    <border>
      <left/>
      <right style="thin">
        <color rgb="FFD8D8D8"/>
      </right>
      <top/>
      <bottom style="thin">
        <color rgb="FFD8D8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rgb="FFD8D8D8"/>
      </bottom>
      <diagonal/>
    </border>
    <border>
      <left style="thin">
        <color indexed="64"/>
      </left>
      <right style="thin">
        <color indexed="64"/>
      </right>
      <top style="thin">
        <color rgb="FFD8D8D8"/>
      </top>
      <bottom style="thin">
        <color rgb="FFD8D8D8"/>
      </bottom>
      <diagonal/>
    </border>
    <border>
      <left style="thin">
        <color indexed="64"/>
      </left>
      <right style="thin">
        <color indexed="64"/>
      </right>
      <top style="thin">
        <color rgb="FFD8D8D8"/>
      </top>
      <bottom/>
      <diagonal/>
    </border>
    <border>
      <left style="thin">
        <color indexed="64"/>
      </left>
      <right style="thin">
        <color indexed="64"/>
      </right>
      <top/>
      <bottom style="thin">
        <color rgb="FFD8D8D8"/>
      </bottom>
      <diagonal/>
    </border>
    <border>
      <left style="thin">
        <color indexed="64"/>
      </left>
      <right style="thin">
        <color indexed="64"/>
      </right>
      <top style="thin">
        <color rgb="FFD8D8D8"/>
      </top>
      <bottom style="thin">
        <color indexed="64"/>
      </bottom>
      <diagonal/>
    </border>
    <border>
      <left/>
      <right/>
      <top style="thin">
        <color rgb="FFD8D8D8"/>
      </top>
      <bottom style="thin">
        <color rgb="FFD8D8D8"/>
      </bottom>
      <diagonal/>
    </border>
    <border>
      <left/>
      <right style="thin">
        <color indexed="64"/>
      </right>
      <top style="thin">
        <color indexed="64"/>
      </top>
      <bottom style="thin">
        <color indexed="64"/>
      </bottom>
      <diagonal/>
    </border>
    <border>
      <left/>
      <right style="thin">
        <color rgb="FFD8D8D8"/>
      </right>
      <top style="thin">
        <color indexed="64"/>
      </top>
      <bottom style="thin">
        <color indexed="64"/>
      </bottom>
      <diagonal/>
    </border>
    <border>
      <left/>
      <right style="thin">
        <color rgb="FFD8D8D8"/>
      </right>
      <top style="thin">
        <color indexed="64"/>
      </top>
      <bottom style="thin">
        <color rgb="FFD8D8D8"/>
      </bottom>
      <diagonal/>
    </border>
    <border>
      <left/>
      <right style="thin">
        <color rgb="FFD8D8D8"/>
      </right>
      <top style="thin">
        <color rgb="FFD8D8D8"/>
      </top>
      <bottom style="thin">
        <color indexed="64"/>
      </bottom>
      <diagonal/>
    </border>
    <border>
      <left/>
      <right/>
      <top style="thin">
        <color indexed="64"/>
      </top>
      <bottom style="thin">
        <color indexed="64"/>
      </bottom>
      <diagonal/>
    </border>
    <border>
      <left/>
      <right/>
      <top style="thin">
        <color indexed="64"/>
      </top>
      <bottom style="thin">
        <color rgb="FFD8D8D8"/>
      </bottom>
      <diagonal/>
    </border>
    <border>
      <left/>
      <right/>
      <top style="thin">
        <color rgb="FFD8D8D8"/>
      </top>
      <bottom style="thin">
        <color indexed="64"/>
      </bottom>
      <diagonal/>
    </border>
    <border>
      <left/>
      <right/>
      <top/>
      <bottom style="thin">
        <color rgb="FFD8D8D8"/>
      </bottom>
      <diagonal/>
    </border>
    <border>
      <left/>
      <right/>
      <top style="thin">
        <color rgb="FFD8D8D8"/>
      </top>
      <bottom/>
      <diagonal/>
    </border>
    <border>
      <left style="thin">
        <color rgb="FFD8D8D8"/>
      </left>
      <right/>
      <top style="thin">
        <color indexed="64"/>
      </top>
      <bottom style="thin">
        <color indexed="64"/>
      </bottom>
      <diagonal/>
    </border>
    <border>
      <left style="thin">
        <color rgb="FFD8D8D8"/>
      </left>
      <right/>
      <top/>
      <bottom/>
      <diagonal/>
    </border>
    <border>
      <left/>
      <right style="thin">
        <color rgb="FFD8D8D8"/>
      </right>
      <top style="thin">
        <color indexed="64"/>
      </top>
      <bottom/>
      <diagonal/>
    </border>
    <border>
      <left/>
      <right style="thin">
        <color rgb="FFD8D8D8"/>
      </right>
      <top/>
      <bottom style="thin">
        <color indexed="64"/>
      </bottom>
      <diagonal/>
    </border>
    <border>
      <left style="thin">
        <color indexed="64"/>
      </left>
      <right/>
      <top style="thin">
        <color indexed="64"/>
      </top>
      <bottom style="thin">
        <color rgb="FFD8D8D8"/>
      </bottom>
      <diagonal/>
    </border>
    <border>
      <left style="thin">
        <color indexed="64"/>
      </left>
      <right/>
      <top style="thin">
        <color rgb="FFD8D8D8"/>
      </top>
      <bottom style="thin">
        <color rgb="FFD8D8D8"/>
      </bottom>
      <diagonal/>
    </border>
    <border>
      <left style="thin">
        <color indexed="64"/>
      </left>
      <right/>
      <top style="thin">
        <color rgb="FFD8D8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D8D8D8"/>
      </bottom>
      <diagonal/>
    </border>
    <border>
      <left/>
      <right style="thin">
        <color indexed="64"/>
      </right>
      <top style="thin">
        <color rgb="FFD8D8D8"/>
      </top>
      <bottom style="thin">
        <color rgb="FFD8D8D8"/>
      </bottom>
      <diagonal/>
    </border>
    <border>
      <left/>
      <right style="thin">
        <color indexed="64"/>
      </right>
      <top style="thin">
        <color rgb="FFD8D8D8"/>
      </top>
      <bottom style="thin">
        <color indexed="64"/>
      </bottom>
      <diagonal/>
    </border>
    <border>
      <left/>
      <right style="thin">
        <color indexed="64"/>
      </right>
      <top style="thin">
        <color rgb="FFD8D8D8"/>
      </top>
      <bottom/>
      <diagonal/>
    </border>
    <border>
      <left/>
      <right style="thin">
        <color indexed="64"/>
      </right>
      <top/>
      <bottom/>
      <diagonal/>
    </border>
    <border>
      <left style="thin">
        <color rgb="FFD8D8D8"/>
      </left>
      <right/>
      <top/>
      <bottom style="thin">
        <color indexed="64"/>
      </bottom>
      <diagonal/>
    </border>
  </borders>
  <cellStyleXfs count="7">
    <xf numFmtId="0" fontId="0" fillId="0" borderId="0"/>
    <xf numFmtId="0" fontId="4" fillId="0" borderId="0"/>
    <xf numFmtId="9" fontId="4" fillId="0" borderId="0" applyFont="0" applyFill="0" applyBorder="0" applyAlignment="0" applyProtection="0"/>
    <xf numFmtId="0" fontId="13" fillId="0" borderId="0" applyNumberFormat="0" applyFill="0" applyBorder="0" applyAlignment="0" applyProtection="0"/>
    <xf numFmtId="0" fontId="2" fillId="0" borderId="0"/>
    <xf numFmtId="0" fontId="4" fillId="0" borderId="0"/>
    <xf numFmtId="0" fontId="1" fillId="0" borderId="0"/>
  </cellStyleXfs>
  <cellXfs count="312">
    <xf numFmtId="0" fontId="3" fillId="0" borderId="0" xfId="0" applyFont="1"/>
    <xf numFmtId="0" fontId="3" fillId="0" borderId="0" xfId="0" applyFont="1" applyAlignment="1">
      <alignment horizontal="center"/>
    </xf>
    <xf numFmtId="0" fontId="6" fillId="0" borderId="0" xfId="0" applyFont="1"/>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8" fillId="2" borderId="1" xfId="1" applyFont="1" applyFill="1" applyBorder="1" applyAlignment="1">
      <alignment horizontal="center" vertical="center" wrapText="1" readingOrder="1"/>
    </xf>
    <xf numFmtId="0" fontId="6" fillId="0" borderId="0" xfId="0" applyFont="1" applyAlignment="1">
      <alignment vertical="center"/>
    </xf>
    <xf numFmtId="0" fontId="6" fillId="0" borderId="0" xfId="0" applyFont="1" applyAlignment="1">
      <alignment horizontal="center" vertical="center"/>
    </xf>
    <xf numFmtId="0" fontId="9" fillId="2" borderId="1" xfId="1" applyFont="1" applyFill="1" applyBorder="1" applyAlignment="1">
      <alignment horizontal="left" vertical="top" wrapText="1" readingOrder="1"/>
    </xf>
    <xf numFmtId="49" fontId="9" fillId="2" borderId="1" xfId="1" applyNumberFormat="1" applyFont="1" applyFill="1" applyBorder="1" applyAlignment="1">
      <alignment horizontal="left" vertical="top" wrapText="1" readingOrder="1"/>
    </xf>
    <xf numFmtId="0" fontId="8" fillId="2" borderId="1" xfId="1" applyFont="1" applyFill="1" applyBorder="1" applyAlignment="1">
      <alignment vertical="center" wrapText="1" readingOrder="1"/>
    </xf>
    <xf numFmtId="0" fontId="9" fillId="2" borderId="1" xfId="1" applyFont="1" applyFill="1" applyBorder="1" applyAlignment="1">
      <alignment vertical="center" wrapText="1" readingOrder="1"/>
    </xf>
    <xf numFmtId="164" fontId="9" fillId="2" borderId="1" xfId="1" applyNumberFormat="1" applyFont="1" applyFill="1" applyBorder="1" applyAlignment="1">
      <alignment horizontal="right" vertical="center" wrapText="1" readingOrder="1"/>
    </xf>
    <xf numFmtId="165" fontId="9" fillId="2" borderId="1" xfId="1" applyNumberFormat="1" applyFont="1" applyFill="1" applyBorder="1" applyAlignment="1">
      <alignment horizontal="right" vertical="center" wrapText="1" readingOrder="1"/>
    </xf>
    <xf numFmtId="0" fontId="8" fillId="2" borderId="1" xfId="1" applyFont="1" applyFill="1" applyBorder="1" applyAlignment="1">
      <alignment horizontal="right" vertical="center" wrapText="1" readingOrder="1"/>
    </xf>
    <xf numFmtId="0" fontId="11" fillId="0" borderId="0" xfId="0" applyFont="1"/>
    <xf numFmtId="0" fontId="5" fillId="0" borderId="0" xfId="0" applyFont="1" applyAlignment="1">
      <alignment vertical="center"/>
    </xf>
    <xf numFmtId="0" fontId="6" fillId="0" borderId="1" xfId="0" applyFont="1" applyBorder="1" applyAlignment="1">
      <alignment vertical="center"/>
    </xf>
    <xf numFmtId="165" fontId="6" fillId="0" borderId="1" xfId="0" applyNumberFormat="1" applyFont="1" applyBorder="1" applyAlignment="1">
      <alignment vertical="center"/>
    </xf>
    <xf numFmtId="9" fontId="6" fillId="0" borderId="1" xfId="2" applyFont="1" applyBorder="1" applyAlignment="1">
      <alignment vertical="center"/>
    </xf>
    <xf numFmtId="9" fontId="6" fillId="0" borderId="1" xfId="0" applyNumberFormat="1" applyFont="1" applyBorder="1" applyAlignment="1">
      <alignment vertical="center"/>
    </xf>
    <xf numFmtId="0" fontId="9" fillId="0" borderId="6" xfId="1" applyFont="1" applyBorder="1" applyAlignment="1">
      <alignment vertical="center" wrapText="1" readingOrder="1"/>
    </xf>
    <xf numFmtId="0" fontId="9" fillId="0" borderId="17" xfId="1" applyFont="1" applyBorder="1" applyAlignment="1">
      <alignment vertical="center" wrapText="1" readingOrder="1"/>
    </xf>
    <xf numFmtId="0" fontId="9" fillId="0" borderId="20" xfId="1" applyFont="1" applyBorder="1" applyAlignment="1">
      <alignment vertical="center" wrapText="1" readingOrder="1"/>
    </xf>
    <xf numFmtId="0" fontId="9" fillId="0" borderId="3" xfId="1" applyFont="1" applyBorder="1" applyAlignment="1">
      <alignment vertical="center" wrapText="1" readingOrder="1"/>
    </xf>
    <xf numFmtId="0" fontId="9" fillId="0" borderId="16" xfId="1" applyFont="1" applyBorder="1" applyAlignment="1">
      <alignment vertical="center" wrapText="1" readingOrder="1"/>
    </xf>
    <xf numFmtId="0" fontId="9" fillId="0" borderId="1" xfId="1" applyFont="1" applyBorder="1" applyAlignment="1">
      <alignment vertical="center" wrapText="1" readingOrder="1"/>
    </xf>
    <xf numFmtId="0" fontId="9" fillId="0" borderId="19" xfId="1" applyFont="1" applyBorder="1" applyAlignment="1">
      <alignment vertical="center" wrapText="1" readingOrder="1"/>
    </xf>
    <xf numFmtId="0" fontId="9" fillId="0" borderId="18" xfId="1" applyFont="1" applyBorder="1" applyAlignment="1">
      <alignment vertical="center" wrapText="1" readingOrder="1"/>
    </xf>
    <xf numFmtId="0" fontId="8" fillId="0" borderId="26" xfId="1" applyFont="1" applyBorder="1" applyAlignment="1">
      <alignment horizontal="center" vertical="center" wrapText="1" readingOrder="1"/>
    </xf>
    <xf numFmtId="0" fontId="9" fillId="0" borderId="27" xfId="1" applyFont="1" applyBorder="1" applyAlignment="1">
      <alignment horizontal="center" vertical="center" wrapText="1" readingOrder="1"/>
    </xf>
    <xf numFmtId="0" fontId="9" fillId="0" borderId="21" xfId="1" applyFont="1" applyBorder="1" applyAlignment="1">
      <alignment horizontal="center" vertical="center" wrapText="1" readingOrder="1"/>
    </xf>
    <xf numFmtId="0" fontId="9" fillId="0" borderId="28" xfId="1" applyFont="1" applyBorder="1" applyAlignment="1">
      <alignment horizontal="center" vertical="center" wrapText="1" readingOrder="1"/>
    </xf>
    <xf numFmtId="0" fontId="9" fillId="0" borderId="29" xfId="1" applyFont="1" applyBorder="1" applyAlignment="1">
      <alignment horizontal="center" vertical="center" wrapText="1" readingOrder="1"/>
    </xf>
    <xf numFmtId="0" fontId="9" fillId="0" borderId="30" xfId="1" applyFont="1" applyBorder="1" applyAlignment="1">
      <alignment horizontal="center" vertical="center" wrapText="1" readingOrder="1"/>
    </xf>
    <xf numFmtId="0" fontId="9" fillId="0" borderId="26" xfId="1" applyFont="1" applyBorder="1" applyAlignment="1">
      <alignment horizontal="center" vertical="center" wrapText="1" readingOrder="1"/>
    </xf>
    <xf numFmtId="0" fontId="9" fillId="0" borderId="0" xfId="1" applyFont="1" applyAlignment="1">
      <alignment horizontal="center" vertical="center" wrapText="1" readingOrder="1"/>
    </xf>
    <xf numFmtId="0" fontId="9" fillId="0" borderId="24" xfId="1" applyFont="1" applyBorder="1" applyAlignment="1">
      <alignment vertical="center" wrapText="1" readingOrder="1"/>
    </xf>
    <xf numFmtId="0" fontId="9" fillId="0" borderId="25" xfId="1" applyFont="1" applyBorder="1" applyAlignment="1">
      <alignment vertical="center" wrapText="1" readingOrder="1"/>
    </xf>
    <xf numFmtId="0" fontId="9" fillId="0" borderId="8" xfId="1" applyFont="1" applyBorder="1" applyAlignment="1">
      <alignment vertical="center" wrapText="1" readingOrder="1"/>
    </xf>
    <xf numFmtId="0" fontId="9" fillId="0" borderId="7" xfId="1" applyFont="1" applyBorder="1" applyAlignment="1">
      <alignment vertical="center" wrapText="1" readingOrder="1"/>
    </xf>
    <xf numFmtId="0" fontId="9" fillId="0" borderId="23" xfId="1" applyFont="1" applyBorder="1" applyAlignment="1">
      <alignment vertical="center" wrapText="1" readingOrder="1"/>
    </xf>
    <xf numFmtId="0" fontId="9" fillId="0" borderId="5" xfId="1" applyFont="1" applyBorder="1" applyAlignment="1">
      <alignment vertical="center" wrapText="1" readingOrder="1"/>
    </xf>
    <xf numFmtId="0" fontId="8" fillId="0" borderId="1" xfId="1" applyFont="1" applyBorder="1" applyAlignment="1">
      <alignment horizontal="center" vertical="center" wrapText="1" readingOrder="1"/>
    </xf>
    <xf numFmtId="0" fontId="9" fillId="0" borderId="16" xfId="1" applyFont="1" applyBorder="1" applyAlignment="1">
      <alignment horizontal="center" vertical="center" wrapText="1" readingOrder="1"/>
    </xf>
    <xf numFmtId="0" fontId="9" fillId="0" borderId="17" xfId="1" applyFont="1" applyBorder="1" applyAlignment="1">
      <alignment horizontal="center" vertical="center" wrapText="1" readingOrder="1"/>
    </xf>
    <xf numFmtId="0" fontId="9" fillId="0" borderId="20" xfId="1" applyFont="1" applyBorder="1" applyAlignment="1">
      <alignment horizontal="center" vertical="center" wrapText="1" readingOrder="1"/>
    </xf>
    <xf numFmtId="0" fontId="9" fillId="0" borderId="19" xfId="1" applyFont="1" applyBorder="1" applyAlignment="1">
      <alignment horizontal="center" vertical="center" wrapText="1" readingOrder="1"/>
    </xf>
    <xf numFmtId="0" fontId="9" fillId="0" borderId="18" xfId="1" applyFont="1" applyBorder="1" applyAlignment="1">
      <alignment horizontal="center" vertical="center" wrapText="1" readingOrder="1"/>
    </xf>
    <xf numFmtId="164" fontId="9" fillId="0" borderId="16" xfId="1" applyNumberFormat="1" applyFont="1" applyBorder="1" applyAlignment="1">
      <alignment horizontal="center" vertical="center" wrapText="1" readingOrder="1"/>
    </xf>
    <xf numFmtId="164" fontId="9" fillId="0" borderId="17" xfId="1" applyNumberFormat="1" applyFont="1" applyBorder="1" applyAlignment="1">
      <alignment horizontal="center" vertical="center" wrapText="1" readingOrder="1"/>
    </xf>
    <xf numFmtId="164" fontId="9" fillId="0" borderId="20" xfId="1" applyNumberFormat="1" applyFont="1" applyBorder="1" applyAlignment="1">
      <alignment horizontal="center" vertical="center" wrapText="1" readingOrder="1"/>
    </xf>
    <xf numFmtId="164" fontId="9" fillId="0" borderId="19" xfId="1" applyNumberFormat="1" applyFont="1" applyBorder="1" applyAlignment="1">
      <alignment horizontal="center" vertical="center" wrapText="1" readingOrder="1"/>
    </xf>
    <xf numFmtId="164" fontId="9" fillId="0" borderId="18" xfId="1" applyNumberFormat="1" applyFont="1" applyBorder="1" applyAlignment="1">
      <alignment horizontal="center" vertical="center" wrapText="1" readingOrder="1"/>
    </xf>
    <xf numFmtId="164" fontId="9" fillId="0" borderId="1" xfId="1" applyNumberFormat="1" applyFont="1" applyBorder="1" applyAlignment="1">
      <alignment horizontal="center" vertical="center" wrapText="1" readingOrder="1"/>
    </xf>
    <xf numFmtId="164" fontId="9" fillId="0" borderId="3" xfId="1" applyNumberFormat="1" applyFont="1" applyBorder="1" applyAlignment="1">
      <alignment horizontal="center" vertical="center" wrapText="1" readingOrder="1"/>
    </xf>
    <xf numFmtId="165" fontId="9" fillId="0" borderId="35" xfId="1" applyNumberFormat="1" applyFont="1" applyBorder="1" applyAlignment="1">
      <alignment horizontal="right" vertical="center" wrapText="1" readingOrder="1"/>
    </xf>
    <xf numFmtId="165" fontId="9" fillId="0" borderId="36" xfId="1" applyNumberFormat="1" applyFont="1" applyBorder="1" applyAlignment="1">
      <alignment horizontal="right" vertical="center" wrapText="1" readingOrder="1"/>
    </xf>
    <xf numFmtId="165" fontId="9" fillId="0" borderId="37" xfId="1" applyNumberFormat="1" applyFont="1" applyBorder="1" applyAlignment="1">
      <alignment horizontal="right" vertical="center" wrapText="1" readingOrder="1"/>
    </xf>
    <xf numFmtId="165" fontId="9" fillId="0" borderId="38" xfId="1" applyNumberFormat="1" applyFont="1" applyBorder="1" applyAlignment="1">
      <alignment horizontal="right" vertical="center" wrapText="1" readingOrder="1"/>
    </xf>
    <xf numFmtId="165" fontId="9" fillId="0" borderId="16" xfId="1" applyNumberFormat="1" applyFont="1" applyBorder="1" applyAlignment="1">
      <alignment horizontal="right" vertical="center" wrapText="1" readingOrder="1"/>
    </xf>
    <xf numFmtId="165" fontId="9" fillId="0" borderId="17" xfId="1" applyNumberFormat="1" applyFont="1" applyBorder="1" applyAlignment="1">
      <alignment horizontal="right" vertical="center" wrapText="1" readingOrder="1"/>
    </xf>
    <xf numFmtId="165" fontId="9" fillId="0" borderId="20" xfId="1" applyNumberFormat="1" applyFont="1" applyBorder="1" applyAlignment="1">
      <alignment horizontal="right" vertical="center" wrapText="1" readingOrder="1"/>
    </xf>
    <xf numFmtId="165" fontId="9" fillId="0" borderId="1" xfId="1" applyNumberFormat="1" applyFont="1" applyBorder="1" applyAlignment="1">
      <alignment horizontal="right" vertical="center" wrapText="1" readingOrder="1"/>
    </xf>
    <xf numFmtId="165" fontId="9" fillId="0" borderId="27" xfId="1" applyNumberFormat="1" applyFont="1" applyBorder="1" applyAlignment="1">
      <alignment horizontal="right" vertical="center" wrapText="1" readingOrder="1"/>
    </xf>
    <xf numFmtId="165" fontId="9" fillId="0" borderId="21" xfId="1" applyNumberFormat="1" applyFont="1" applyBorder="1" applyAlignment="1">
      <alignment horizontal="right" vertical="center" wrapText="1" readingOrder="1"/>
    </xf>
    <xf numFmtId="165" fontId="9" fillId="0" borderId="28" xfId="1" applyNumberFormat="1" applyFont="1" applyBorder="1" applyAlignment="1">
      <alignment horizontal="right" vertical="center" wrapText="1" readingOrder="1"/>
    </xf>
    <xf numFmtId="165" fontId="9" fillId="0" borderId="26" xfId="1" applyNumberFormat="1" applyFont="1" applyBorder="1" applyAlignment="1">
      <alignment horizontal="right" vertical="center" wrapText="1" readingOrder="1"/>
    </xf>
    <xf numFmtId="165" fontId="9" fillId="0" borderId="39" xfId="1" applyNumberFormat="1" applyFont="1" applyBorder="1" applyAlignment="1">
      <alignment horizontal="right" vertical="center" wrapText="1" readingOrder="1"/>
    </xf>
    <xf numFmtId="165" fontId="9" fillId="0" borderId="40" xfId="1" applyNumberFormat="1" applyFont="1" applyBorder="1" applyAlignment="1">
      <alignment horizontal="right" vertical="center" wrapText="1" readingOrder="1"/>
    </xf>
    <xf numFmtId="165" fontId="9" fillId="0" borderId="41" xfId="1" applyNumberFormat="1" applyFont="1" applyBorder="1" applyAlignment="1">
      <alignment horizontal="right" vertical="center" wrapText="1" readingOrder="1"/>
    </xf>
    <xf numFmtId="165" fontId="9" fillId="0" borderId="22" xfId="1" applyNumberFormat="1" applyFont="1" applyBorder="1" applyAlignment="1">
      <alignment horizontal="right" vertical="center" wrapText="1" readingOrder="1"/>
    </xf>
    <xf numFmtId="165" fontId="6" fillId="0" borderId="0" xfId="0" applyNumberFormat="1" applyFont="1" applyAlignment="1">
      <alignment horizontal="center" vertical="center"/>
    </xf>
    <xf numFmtId="165" fontId="6" fillId="0" borderId="1" xfId="0" applyNumberFormat="1" applyFont="1" applyBorder="1" applyAlignment="1">
      <alignment horizontal="right" vertical="center"/>
    </xf>
    <xf numFmtId="0" fontId="8" fillId="0" borderId="2" xfId="1" applyFont="1" applyBorder="1" applyAlignment="1">
      <alignment horizontal="center" vertical="center" wrapText="1" readingOrder="1"/>
    </xf>
    <xf numFmtId="165" fontId="9" fillId="0" borderId="19" xfId="1" applyNumberFormat="1" applyFont="1" applyBorder="1" applyAlignment="1">
      <alignment horizontal="right" vertical="center" wrapText="1" readingOrder="1"/>
    </xf>
    <xf numFmtId="165" fontId="9" fillId="0" borderId="18" xfId="1" applyNumberFormat="1" applyFont="1" applyBorder="1" applyAlignment="1">
      <alignment horizontal="right" vertical="center" wrapText="1" readingOrder="1"/>
    </xf>
    <xf numFmtId="165" fontId="9" fillId="0" borderId="29" xfId="1" applyNumberFormat="1" applyFont="1" applyBorder="1" applyAlignment="1">
      <alignment horizontal="right" vertical="center" wrapText="1" readingOrder="1"/>
    </xf>
    <xf numFmtId="165" fontId="9" fillId="0" borderId="30" xfId="1" applyNumberFormat="1" applyFont="1" applyBorder="1" applyAlignment="1">
      <alignment horizontal="right" vertical="center" wrapText="1" readingOrder="1"/>
    </xf>
    <xf numFmtId="165" fontId="6" fillId="0" borderId="0" xfId="0" applyNumberFormat="1" applyFont="1" applyAlignment="1">
      <alignment vertical="center"/>
    </xf>
    <xf numFmtId="164" fontId="9" fillId="0" borderId="16" xfId="1" applyNumberFormat="1" applyFont="1" applyBorder="1" applyAlignment="1">
      <alignment horizontal="right" vertical="center" wrapText="1" readingOrder="1"/>
    </xf>
    <xf numFmtId="164" fontId="9" fillId="0" borderId="17" xfId="1" applyNumberFormat="1" applyFont="1" applyBorder="1" applyAlignment="1">
      <alignment horizontal="right" vertical="center" wrapText="1" readingOrder="1"/>
    </xf>
    <xf numFmtId="164" fontId="9" fillId="0" borderId="20" xfId="1" applyNumberFormat="1" applyFont="1" applyBorder="1" applyAlignment="1">
      <alignment horizontal="right" vertical="center" wrapText="1" readingOrder="1"/>
    </xf>
    <xf numFmtId="164" fontId="9" fillId="0" borderId="19" xfId="1" applyNumberFormat="1" applyFont="1" applyBorder="1" applyAlignment="1">
      <alignment horizontal="right" vertical="center" wrapText="1" readingOrder="1"/>
    </xf>
    <xf numFmtId="164" fontId="9" fillId="0" borderId="18" xfId="1" applyNumberFormat="1" applyFont="1" applyBorder="1" applyAlignment="1">
      <alignment horizontal="right" vertical="center" wrapText="1" readingOrder="1"/>
    </xf>
    <xf numFmtId="164" fontId="9" fillId="0" borderId="3" xfId="1" applyNumberFormat="1" applyFont="1" applyBorder="1" applyAlignment="1">
      <alignment horizontal="right" vertical="center" wrapText="1" readingOrder="1"/>
    </xf>
    <xf numFmtId="165" fontId="9" fillId="0" borderId="3" xfId="1" applyNumberFormat="1" applyFont="1" applyBorder="1" applyAlignment="1">
      <alignment horizontal="right" vertical="center" wrapText="1" readingOrder="1"/>
    </xf>
    <xf numFmtId="165" fontId="9" fillId="0" borderId="0" xfId="1" applyNumberFormat="1" applyFont="1" applyAlignment="1">
      <alignment horizontal="right" vertical="center" wrapText="1" readingOrder="1"/>
    </xf>
    <xf numFmtId="164" fontId="9" fillId="0" borderId="1" xfId="1" applyNumberFormat="1" applyFont="1" applyBorder="1" applyAlignment="1">
      <alignment horizontal="right" vertical="center" wrapText="1" readingOrder="1"/>
    </xf>
    <xf numFmtId="0" fontId="9" fillId="0" borderId="4" xfId="1" applyFont="1" applyBorder="1" applyAlignment="1">
      <alignment vertical="center" wrapText="1" readingOrder="1"/>
    </xf>
    <xf numFmtId="0" fontId="9" fillId="0" borderId="34" xfId="1" applyFont="1" applyBorder="1" applyAlignment="1">
      <alignment vertical="center" wrapText="1" readingOrder="1"/>
    </xf>
    <xf numFmtId="164" fontId="9" fillId="0" borderId="4" xfId="1" applyNumberFormat="1" applyFont="1" applyBorder="1" applyAlignment="1">
      <alignment horizontal="right" vertical="center" wrapText="1" readingOrder="1"/>
    </xf>
    <xf numFmtId="165" fontId="9" fillId="0" borderId="4" xfId="1" applyNumberFormat="1" applyFont="1" applyBorder="1" applyAlignment="1">
      <alignment horizontal="right" vertical="center" wrapText="1" readingOrder="1"/>
    </xf>
    <xf numFmtId="165" fontId="9" fillId="0" borderId="15" xfId="1" applyNumberFormat="1" applyFont="1" applyBorder="1" applyAlignment="1">
      <alignment horizontal="right" vertical="center" wrapText="1" readingOrder="1"/>
    </xf>
    <xf numFmtId="0" fontId="12" fillId="0" borderId="0" xfId="0" applyFont="1"/>
    <xf numFmtId="0" fontId="12" fillId="0" borderId="0" xfId="0" applyFont="1" applyAlignment="1">
      <alignment horizontal="center" vertical="center"/>
    </xf>
    <xf numFmtId="0" fontId="12" fillId="0" borderId="0" xfId="0" applyFont="1" applyAlignment="1">
      <alignment horizontal="center"/>
    </xf>
    <xf numFmtId="0" fontId="8" fillId="2" borderId="26" xfId="1" applyFont="1" applyFill="1" applyBorder="1" applyAlignment="1">
      <alignment horizontal="center" vertical="center" wrapText="1" readingOrder="1"/>
    </xf>
    <xf numFmtId="0" fontId="8" fillId="2" borderId="38" xfId="1" applyFont="1" applyFill="1" applyBorder="1" applyAlignment="1">
      <alignment horizontal="center" vertical="center" wrapText="1" readingOrder="1"/>
    </xf>
    <xf numFmtId="0" fontId="9" fillId="0" borderId="26" xfId="1" applyFont="1" applyBorder="1" applyAlignment="1">
      <alignment vertical="center" wrapText="1" readingOrder="1"/>
    </xf>
    <xf numFmtId="0" fontId="9" fillId="0" borderId="0" xfId="1" applyFont="1" applyAlignment="1">
      <alignment vertical="center" wrapText="1" readingOrder="1"/>
    </xf>
    <xf numFmtId="165" fontId="6" fillId="0" borderId="38" xfId="0" applyNumberFormat="1" applyFont="1" applyBorder="1" applyAlignment="1">
      <alignment horizontal="right" vertical="center"/>
    </xf>
    <xf numFmtId="0" fontId="9" fillId="0" borderId="3" xfId="1" applyFont="1" applyBorder="1" applyAlignment="1">
      <alignment vertical="top" wrapText="1" readingOrder="1"/>
    </xf>
    <xf numFmtId="0" fontId="9" fillId="0" borderId="1" xfId="1" applyFont="1" applyBorder="1" applyAlignment="1">
      <alignment vertical="top" wrapText="1" readingOrder="1"/>
    </xf>
    <xf numFmtId="0" fontId="9" fillId="0" borderId="31" xfId="1" applyFont="1" applyBorder="1" applyAlignment="1">
      <alignment horizontal="center" vertical="center" wrapText="1" readingOrder="1"/>
    </xf>
    <xf numFmtId="0" fontId="9" fillId="0" borderId="32" xfId="1" applyFont="1" applyBorder="1" applyAlignment="1">
      <alignment horizontal="center" vertical="center" wrapText="1" readingOrder="1"/>
    </xf>
    <xf numFmtId="0" fontId="9" fillId="0" borderId="1" xfId="1" applyFont="1" applyBorder="1" applyAlignment="1">
      <alignment horizontal="left" vertical="top" wrapText="1" readingOrder="1"/>
    </xf>
    <xf numFmtId="0" fontId="9" fillId="0" borderId="26" xfId="1" applyFont="1" applyBorder="1" applyAlignment="1">
      <alignment horizontal="left" vertical="top" wrapText="1" readingOrder="1"/>
    </xf>
    <xf numFmtId="0" fontId="9" fillId="0" borderId="0" xfId="1" applyFont="1" applyAlignment="1">
      <alignment horizontal="left" vertical="top" wrapText="1" readingOrder="1"/>
    </xf>
    <xf numFmtId="0" fontId="9" fillId="0" borderId="22" xfId="1" applyFont="1" applyBorder="1" applyAlignment="1">
      <alignment vertical="center" wrapText="1" readingOrder="1"/>
    </xf>
    <xf numFmtId="0" fontId="9" fillId="0" borderId="0" xfId="1" applyFont="1" applyAlignment="1">
      <alignment vertical="top" wrapText="1" readingOrder="1"/>
    </xf>
    <xf numFmtId="0" fontId="9" fillId="0" borderId="15" xfId="1" applyFont="1" applyBorder="1" applyAlignment="1">
      <alignment vertical="top" wrapText="1" readingOrder="1"/>
    </xf>
    <xf numFmtId="165" fontId="6" fillId="0" borderId="0" xfId="0" applyNumberFormat="1" applyFont="1"/>
    <xf numFmtId="0" fontId="9" fillId="2" borderId="16" xfId="1" applyFont="1" applyFill="1" applyBorder="1" applyAlignment="1">
      <alignment vertical="center" wrapText="1" readingOrder="1"/>
    </xf>
    <xf numFmtId="0" fontId="9" fillId="2" borderId="20" xfId="1" applyFont="1" applyFill="1" applyBorder="1" applyAlignment="1">
      <alignment vertical="center" wrapText="1" readingOrder="1"/>
    </xf>
    <xf numFmtId="0" fontId="9" fillId="0" borderId="1" xfId="1" applyFont="1" applyBorder="1" applyAlignment="1">
      <alignment horizontal="left" vertical="center" wrapText="1" readingOrder="1"/>
    </xf>
    <xf numFmtId="0" fontId="6" fillId="0" borderId="0" xfId="0" applyFont="1" applyAlignment="1">
      <alignment horizontal="left" vertical="center" wrapText="1"/>
    </xf>
    <xf numFmtId="0" fontId="7" fillId="0" borderId="0" xfId="0" applyFont="1" applyAlignment="1">
      <alignment horizontal="left" vertical="center" wrapText="1"/>
    </xf>
    <xf numFmtId="0" fontId="14" fillId="0" borderId="1" xfId="3" applyFont="1" applyBorder="1" applyAlignment="1">
      <alignment horizontal="left" vertical="center" wrapText="1" readingOrder="1"/>
    </xf>
    <xf numFmtId="0" fontId="14" fillId="0" borderId="1" xfId="3" applyFont="1" applyFill="1" applyBorder="1" applyAlignment="1">
      <alignment horizontal="left" vertical="center" wrapText="1" readingOrder="1"/>
    </xf>
    <xf numFmtId="0" fontId="14" fillId="0" borderId="16" xfId="3" applyFont="1" applyBorder="1" applyAlignment="1">
      <alignment horizontal="left" vertical="center" wrapText="1" readingOrder="1"/>
    </xf>
    <xf numFmtId="0" fontId="14" fillId="0" borderId="17" xfId="3" applyFont="1" applyBorder="1" applyAlignment="1">
      <alignment horizontal="left" vertical="center" wrapText="1" readingOrder="1"/>
    </xf>
    <xf numFmtId="0" fontId="14" fillId="0" borderId="20" xfId="3" applyFont="1" applyBorder="1" applyAlignment="1">
      <alignment horizontal="left" vertical="center" wrapText="1" readingOrder="1"/>
    </xf>
    <xf numFmtId="0" fontId="6" fillId="0" borderId="0" xfId="0" applyFont="1" applyAlignment="1">
      <alignment horizontal="left" vertical="center"/>
    </xf>
    <xf numFmtId="0" fontId="7" fillId="0" borderId="0" xfId="0" applyFont="1" applyAlignment="1">
      <alignment horizontal="left" vertical="center"/>
    </xf>
    <xf numFmtId="0" fontId="14" fillId="0" borderId="19" xfId="3" applyFont="1" applyBorder="1" applyAlignment="1">
      <alignment vertical="center" wrapText="1" readingOrder="1"/>
    </xf>
    <xf numFmtId="0" fontId="14" fillId="0" borderId="0" xfId="3" applyFont="1" applyAlignment="1">
      <alignment wrapText="1"/>
    </xf>
    <xf numFmtId="0" fontId="14" fillId="0" borderId="8" xfId="3" applyFont="1" applyBorder="1" applyAlignment="1">
      <alignment vertical="center" wrapText="1" readingOrder="1"/>
    </xf>
    <xf numFmtId="0" fontId="14" fillId="0" borderId="1" xfId="3" applyFont="1" applyBorder="1" applyAlignment="1">
      <alignment vertical="center" wrapText="1" readingOrder="1"/>
    </xf>
    <xf numFmtId="0" fontId="14" fillId="0" borderId="0" xfId="3" applyFont="1" applyAlignment="1">
      <alignment horizontal="left" vertical="center" wrapText="1"/>
    </xf>
    <xf numFmtId="0" fontId="9" fillId="2" borderId="17" xfId="1" applyFont="1" applyFill="1" applyBorder="1" applyAlignment="1">
      <alignment vertical="center" wrapText="1" readingOrder="1"/>
    </xf>
    <xf numFmtId="0" fontId="14" fillId="0" borderId="20" xfId="3" applyFont="1" applyBorder="1" applyAlignment="1">
      <alignment horizontal="left" vertical="center" wrapText="1"/>
    </xf>
    <xf numFmtId="0" fontId="14" fillId="0" borderId="1" xfId="3" applyFont="1" applyBorder="1" applyAlignment="1">
      <alignment horizontal="left" vertical="center" wrapText="1"/>
    </xf>
    <xf numFmtId="0" fontId="9" fillId="2" borderId="17" xfId="1" applyFont="1" applyFill="1" applyBorder="1" applyAlignment="1">
      <alignment horizontal="center" vertical="center" wrapText="1" readingOrder="1"/>
    </xf>
    <xf numFmtId="0" fontId="9" fillId="2" borderId="36" xfId="1" applyFont="1" applyFill="1" applyBorder="1" applyAlignment="1">
      <alignment horizontal="center" vertical="center" wrapText="1" readingOrder="1"/>
    </xf>
    <xf numFmtId="0" fontId="14" fillId="0" borderId="4" xfId="3" applyFont="1" applyBorder="1" applyAlignment="1">
      <alignment vertical="center" wrapText="1" readingOrder="1"/>
    </xf>
    <xf numFmtId="0" fontId="14" fillId="0" borderId="4" xfId="3" applyFont="1" applyBorder="1" applyAlignment="1">
      <alignment horizontal="left" vertical="center" wrapText="1"/>
    </xf>
    <xf numFmtId="0" fontId="8" fillId="0" borderId="23" xfId="1" applyFont="1" applyBorder="1" applyAlignment="1">
      <alignment horizontal="center" vertical="center" wrapText="1" readingOrder="1"/>
    </xf>
    <xf numFmtId="0" fontId="12" fillId="0" borderId="0" xfId="0" applyFont="1" applyAlignment="1">
      <alignment horizontal="right"/>
    </xf>
    <xf numFmtId="0" fontId="7" fillId="0" borderId="0" xfId="0" applyFont="1" applyAlignment="1">
      <alignment horizontal="right"/>
    </xf>
    <xf numFmtId="0" fontId="6" fillId="0" borderId="0" xfId="0" applyFont="1" applyAlignment="1">
      <alignment horizontal="right" vertical="center"/>
    </xf>
    <xf numFmtId="0" fontId="14" fillId="0" borderId="18" xfId="3" applyFont="1" applyBorder="1"/>
    <xf numFmtId="0" fontId="9" fillId="0" borderId="35" xfId="1" applyFont="1" applyBorder="1" applyAlignment="1">
      <alignment horizontal="center" vertical="center" wrapText="1" readingOrder="1"/>
    </xf>
    <xf numFmtId="0" fontId="8" fillId="0" borderId="33" xfId="1" applyFont="1" applyBorder="1" applyAlignment="1">
      <alignment horizontal="center" vertical="center" wrapText="1" readingOrder="1"/>
    </xf>
    <xf numFmtId="0" fontId="8" fillId="0" borderId="14" xfId="1" applyFont="1" applyBorder="1" applyAlignment="1">
      <alignment horizontal="center" vertical="center" wrapText="1" readingOrder="1"/>
    </xf>
    <xf numFmtId="0" fontId="9" fillId="0" borderId="39" xfId="1" applyFont="1" applyBorder="1" applyAlignment="1">
      <alignment horizontal="center" vertical="center" wrapText="1" readingOrder="1"/>
    </xf>
    <xf numFmtId="0" fontId="9" fillId="0" borderId="42" xfId="1" applyFont="1" applyBorder="1" applyAlignment="1">
      <alignment horizontal="center" vertical="center" wrapText="1" readingOrder="1"/>
    </xf>
    <xf numFmtId="0" fontId="8" fillId="2" borderId="22" xfId="1" applyFont="1" applyFill="1" applyBorder="1" applyAlignment="1">
      <alignment horizontal="center" vertical="center" wrapText="1" readingOrder="1"/>
    </xf>
    <xf numFmtId="0" fontId="9" fillId="0" borderId="40" xfId="1" applyFont="1" applyBorder="1" applyAlignment="1">
      <alignment horizontal="center" vertical="center" wrapText="1" readingOrder="1"/>
    </xf>
    <xf numFmtId="0" fontId="14" fillId="0" borderId="20" xfId="3" applyFont="1" applyBorder="1" applyAlignment="1">
      <alignment horizontal="left" vertical="center"/>
    </xf>
    <xf numFmtId="0" fontId="14" fillId="0" borderId="18" xfId="3" applyFont="1" applyBorder="1" applyAlignment="1">
      <alignment vertical="center"/>
    </xf>
    <xf numFmtId="0" fontId="14" fillId="0" borderId="16" xfId="3" applyFont="1" applyBorder="1" applyAlignment="1">
      <alignment horizontal="left" vertical="center" wrapText="1"/>
    </xf>
    <xf numFmtId="0" fontId="14" fillId="0" borderId="8" xfId="3" applyFont="1" applyBorder="1" applyAlignment="1">
      <alignment horizontal="left" vertical="center" wrapText="1" readingOrder="1"/>
    </xf>
    <xf numFmtId="0" fontId="9" fillId="2" borderId="16" xfId="1" applyFont="1" applyFill="1" applyBorder="1" applyAlignment="1">
      <alignment horizontal="left" vertical="center" wrapText="1" readingOrder="1"/>
    </xf>
    <xf numFmtId="0" fontId="14" fillId="2" borderId="6" xfId="3" applyFont="1" applyFill="1" applyBorder="1" applyAlignment="1">
      <alignment horizontal="left" vertical="center" wrapText="1" readingOrder="1"/>
    </xf>
    <xf numFmtId="0" fontId="9" fillId="2" borderId="20" xfId="1" applyFont="1" applyFill="1" applyBorder="1" applyAlignment="1">
      <alignment horizontal="left" vertical="center" wrapText="1" readingOrder="1"/>
    </xf>
    <xf numFmtId="0" fontId="3" fillId="0" borderId="0" xfId="0" applyFont="1" applyAlignment="1">
      <alignment horizontal="left" vertical="center"/>
    </xf>
    <xf numFmtId="0" fontId="14" fillId="0" borderId="26" xfId="3" applyFont="1" applyBorder="1" applyAlignment="1">
      <alignment horizontal="left" vertical="center" wrapText="1" readingOrder="1"/>
    </xf>
    <xf numFmtId="0" fontId="14" fillId="0" borderId="4" xfId="3" applyFont="1" applyBorder="1" applyAlignment="1">
      <alignment horizontal="left" vertical="center" wrapText="1" readingOrder="1"/>
    </xf>
    <xf numFmtId="0" fontId="14" fillId="0" borderId="19" xfId="3" applyFont="1" applyBorder="1" applyAlignment="1">
      <alignment horizontal="left" vertical="center" wrapText="1" readingOrder="1"/>
    </xf>
    <xf numFmtId="0" fontId="12" fillId="0" borderId="0" xfId="0" applyFont="1" applyAlignment="1">
      <alignment horizontal="left" vertical="center"/>
    </xf>
    <xf numFmtId="0" fontId="14" fillId="0" borderId="17" xfId="3" applyFont="1" applyBorder="1" applyAlignment="1">
      <alignment horizontal="left" vertical="center" wrapText="1"/>
    </xf>
    <xf numFmtId="0" fontId="14" fillId="2" borderId="21" xfId="3" applyFont="1" applyFill="1" applyBorder="1" applyAlignment="1">
      <alignment horizontal="left" vertical="center" wrapText="1" readingOrder="1"/>
    </xf>
    <xf numFmtId="0" fontId="6" fillId="0" borderId="4" xfId="0" applyFont="1" applyBorder="1" applyAlignment="1">
      <alignment horizontal="center" vertical="center"/>
    </xf>
    <xf numFmtId="165" fontId="6" fillId="0" borderId="12" xfId="0" applyNumberFormat="1" applyFont="1" applyBorder="1" applyAlignment="1">
      <alignment horizontal="right" vertical="center"/>
    </xf>
    <xf numFmtId="0" fontId="14" fillId="0" borderId="1" xfId="3" applyFont="1" applyBorder="1" applyAlignment="1">
      <alignment horizontal="left" vertical="center"/>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4" fillId="2" borderId="29" xfId="3" applyFont="1" applyFill="1" applyBorder="1" applyAlignment="1">
      <alignment horizontal="left" vertical="center" wrapText="1" readingOrder="1"/>
    </xf>
    <xf numFmtId="0" fontId="14" fillId="0" borderId="17" xfId="3" applyFont="1" applyBorder="1" applyAlignment="1">
      <alignment wrapText="1"/>
    </xf>
    <xf numFmtId="0" fontId="9" fillId="0" borderId="39" xfId="1" applyFont="1" applyBorder="1" applyAlignment="1">
      <alignment vertical="center" wrapText="1" readingOrder="1"/>
    </xf>
    <xf numFmtId="0" fontId="14" fillId="2" borderId="17" xfId="3" applyFont="1" applyFill="1" applyBorder="1" applyAlignment="1">
      <alignment horizontal="left" vertical="center" wrapText="1" readingOrder="1"/>
    </xf>
    <xf numFmtId="0" fontId="9" fillId="0" borderId="4" xfId="1" applyFont="1" applyBorder="1" applyAlignment="1">
      <alignment horizontal="center" vertical="center" wrapText="1" readingOrder="1"/>
    </xf>
    <xf numFmtId="0" fontId="9" fillId="0" borderId="3" xfId="1" applyFont="1" applyBorder="1" applyAlignment="1">
      <alignment horizontal="center" vertical="center" wrapText="1" readingOrder="1"/>
    </xf>
    <xf numFmtId="0" fontId="9" fillId="0" borderId="3" xfId="1" applyFont="1" applyBorder="1" applyAlignment="1">
      <alignment horizontal="left" vertical="top" wrapText="1" readingOrder="1"/>
    </xf>
    <xf numFmtId="0" fontId="9" fillId="0" borderId="1" xfId="1" applyFont="1" applyBorder="1" applyAlignment="1">
      <alignment horizontal="center" vertical="center" wrapText="1" readingOrder="1"/>
    </xf>
    <xf numFmtId="0" fontId="9" fillId="2" borderId="4" xfId="1" applyFont="1" applyFill="1" applyBorder="1" applyAlignment="1">
      <alignment horizontal="left" vertical="center" wrapText="1" readingOrder="1"/>
    </xf>
    <xf numFmtId="0" fontId="9" fillId="2" borderId="1" xfId="1" applyFont="1" applyFill="1" applyBorder="1" applyAlignment="1">
      <alignment horizontal="center" vertical="center" wrapText="1" readingOrder="1"/>
    </xf>
    <xf numFmtId="0" fontId="9" fillId="2" borderId="1" xfId="1" applyFont="1" applyFill="1" applyBorder="1" applyAlignment="1">
      <alignment horizontal="left" vertical="center" wrapText="1" readingOrder="1"/>
    </xf>
    <xf numFmtId="0" fontId="17" fillId="0" borderId="0" xfId="0" applyFont="1"/>
    <xf numFmtId="0" fontId="17" fillId="0" borderId="0" xfId="0" applyFont="1" applyAlignment="1">
      <alignment horizontal="left" vertical="center"/>
    </xf>
    <xf numFmtId="0" fontId="17" fillId="0" borderId="0" xfId="0" applyFont="1" applyAlignment="1">
      <alignment horizontal="center"/>
    </xf>
    <xf numFmtId="0" fontId="17" fillId="0" borderId="0" xfId="0" applyFont="1" applyAlignment="1">
      <alignment horizontal="right"/>
    </xf>
    <xf numFmtId="164" fontId="9" fillId="0" borderId="16" xfId="1" applyNumberFormat="1" applyFont="1" applyBorder="1" applyAlignment="1">
      <alignment horizontal="left" vertical="center" wrapText="1" readingOrder="1"/>
    </xf>
    <xf numFmtId="164" fontId="9" fillId="0" borderId="17" xfId="1" applyNumberFormat="1" applyFont="1" applyBorder="1" applyAlignment="1">
      <alignment horizontal="left" vertical="center" wrapText="1" readingOrder="1"/>
    </xf>
    <xf numFmtId="0" fontId="9" fillId="0" borderId="4" xfId="1" applyFont="1" applyBorder="1" applyAlignment="1">
      <alignment horizontal="left" vertical="center" wrapText="1" readingOrder="1"/>
    </xf>
    <xf numFmtId="0" fontId="7" fillId="0" borderId="0" xfId="0" applyFont="1" applyAlignment="1">
      <alignment vertical="center"/>
    </xf>
    <xf numFmtId="0" fontId="7" fillId="0" borderId="0" xfId="0" applyFont="1" applyAlignment="1">
      <alignment horizontal="right" vertical="center"/>
    </xf>
    <xf numFmtId="0" fontId="9" fillId="0" borderId="38" xfId="1" applyFont="1" applyBorder="1" applyAlignment="1">
      <alignment horizontal="left" vertical="top" wrapText="1" readingOrder="1"/>
    </xf>
    <xf numFmtId="165" fontId="7" fillId="0" borderId="0" xfId="0" applyNumberFormat="1" applyFont="1"/>
    <xf numFmtId="0" fontId="9" fillId="0" borderId="4" xfId="1" applyFont="1" applyBorder="1" applyAlignment="1">
      <alignment horizontal="left" vertical="top" wrapText="1" readingOrder="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9" fillId="0" borderId="35" xfId="1" applyFont="1" applyBorder="1" applyAlignment="1">
      <alignment horizontal="left" vertical="center" wrapText="1" readingOrder="1"/>
    </xf>
    <xf numFmtId="0" fontId="14" fillId="0" borderId="16" xfId="3" applyFont="1" applyFill="1" applyBorder="1" applyAlignment="1">
      <alignment horizontal="left" vertical="center" wrapText="1" readingOrder="1"/>
    </xf>
    <xf numFmtId="0" fontId="14" fillId="0" borderId="3" xfId="3" applyFont="1" applyFill="1" applyBorder="1" applyAlignment="1">
      <alignment horizontal="left" vertical="center" wrapText="1"/>
    </xf>
    <xf numFmtId="0" fontId="9" fillId="0" borderId="16" xfId="1" applyFont="1" applyBorder="1" applyAlignment="1">
      <alignment horizontal="left" vertical="center" wrapText="1" readingOrder="1"/>
    </xf>
    <xf numFmtId="0" fontId="14" fillId="0" borderId="17" xfId="3" applyFont="1" applyFill="1" applyBorder="1" applyAlignment="1">
      <alignment horizontal="left" vertical="center" wrapText="1"/>
    </xf>
    <xf numFmtId="0" fontId="14" fillId="0" borderId="20" xfId="3" applyFont="1" applyFill="1" applyBorder="1" applyAlignment="1">
      <alignment horizontal="center" vertical="center" wrapText="1"/>
    </xf>
    <xf numFmtId="164" fontId="9" fillId="0" borderId="4" xfId="1" applyNumberFormat="1" applyFont="1" applyBorder="1" applyAlignment="1">
      <alignment horizontal="center" vertical="center" wrapText="1" readingOrder="1"/>
    </xf>
    <xf numFmtId="0" fontId="7" fillId="0" borderId="13" xfId="0" applyFont="1" applyBorder="1" applyAlignment="1">
      <alignment vertical="center" wrapText="1" readingOrder="1"/>
    </xf>
    <xf numFmtId="0" fontId="14" fillId="0" borderId="1" xfId="3" applyFont="1" applyFill="1" applyBorder="1" applyAlignment="1">
      <alignment horizontal="left" vertical="center"/>
    </xf>
    <xf numFmtId="0" fontId="15" fillId="0" borderId="1" xfId="0" applyFont="1" applyBorder="1" applyAlignment="1">
      <alignment vertical="center"/>
    </xf>
    <xf numFmtId="165" fontId="9" fillId="0" borderId="12" xfId="1" applyNumberFormat="1" applyFont="1" applyBorder="1" applyAlignment="1">
      <alignment horizontal="right" vertical="center" wrapText="1" readingOrder="1"/>
    </xf>
    <xf numFmtId="164" fontId="9" fillId="0" borderId="4" xfId="1" applyNumberFormat="1" applyFont="1" applyBorder="1" applyAlignment="1">
      <alignment horizontal="left" vertical="center" wrapText="1" readingOrder="1"/>
    </xf>
    <xf numFmtId="0" fontId="14" fillId="0" borderId="19" xfId="3" applyFont="1" applyFill="1" applyBorder="1" applyAlignment="1">
      <alignment horizontal="left" vertical="center" wrapText="1" readingOrder="1"/>
    </xf>
    <xf numFmtId="0" fontId="14" fillId="0" borderId="20" xfId="3" applyFont="1" applyFill="1" applyBorder="1" applyAlignment="1">
      <alignment horizontal="left" vertical="center" wrapText="1"/>
    </xf>
    <xf numFmtId="0" fontId="6" fillId="0" borderId="1" xfId="0" applyFont="1" applyBorder="1" applyAlignment="1">
      <alignment horizontal="left" vertical="center"/>
    </xf>
    <xf numFmtId="0" fontId="19" fillId="0" borderId="0" xfId="0" applyFont="1"/>
    <xf numFmtId="0" fontId="9" fillId="0" borderId="2" xfId="1" applyFont="1" applyBorder="1" applyAlignment="1">
      <alignment horizontal="left" vertical="top" wrapText="1" readingOrder="1"/>
    </xf>
    <xf numFmtId="0" fontId="9" fillId="0" borderId="4" xfId="1" applyFont="1" applyBorder="1" applyAlignment="1">
      <alignment horizontal="left" vertical="top" wrapText="1" readingOrder="1"/>
    </xf>
    <xf numFmtId="0" fontId="9" fillId="0" borderId="3" xfId="1" applyFont="1" applyBorder="1" applyAlignment="1">
      <alignment vertical="top" wrapText="1" readingOrder="1"/>
    </xf>
    <xf numFmtId="0" fontId="3" fillId="0" borderId="4" xfId="0" applyFont="1" applyBorder="1" applyAlignment="1">
      <alignment vertical="top" wrapText="1" readingOrder="1"/>
    </xf>
    <xf numFmtId="0" fontId="7" fillId="0" borderId="4" xfId="0" applyFont="1" applyBorder="1" applyAlignment="1">
      <alignment horizontal="left" vertical="top" wrapText="1" readingOrder="1"/>
    </xf>
    <xf numFmtId="0" fontId="9" fillId="0" borderId="2" xfId="1" applyFont="1" applyBorder="1" applyAlignment="1">
      <alignment vertical="center" wrapText="1" readingOrder="1"/>
    </xf>
    <xf numFmtId="0" fontId="3" fillId="0" borderId="4" xfId="0" applyFont="1" applyBorder="1" applyAlignment="1">
      <alignment vertical="center" wrapText="1" readingOrder="1"/>
    </xf>
    <xf numFmtId="0" fontId="9" fillId="0" borderId="2" xfId="1" applyFont="1" applyBorder="1" applyAlignment="1">
      <alignment vertical="top" wrapText="1" readingOrder="1"/>
    </xf>
    <xf numFmtId="0" fontId="18" fillId="0" borderId="4" xfId="0" applyFont="1" applyBorder="1" applyAlignment="1">
      <alignment vertical="top" wrapText="1" readingOrder="1"/>
    </xf>
    <xf numFmtId="165" fontId="6" fillId="0" borderId="2" xfId="0" applyNumberFormat="1" applyFont="1" applyBorder="1" applyAlignment="1">
      <alignment horizontal="center" vertical="center" textRotation="90"/>
    </xf>
    <xf numFmtId="165" fontId="6" fillId="0" borderId="3" xfId="0" applyNumberFormat="1" applyFont="1" applyBorder="1" applyAlignment="1">
      <alignment horizontal="center" vertical="center" textRotation="90"/>
    </xf>
    <xf numFmtId="165" fontId="6" fillId="0" borderId="4" xfId="0" applyNumberFormat="1" applyFont="1" applyBorder="1" applyAlignment="1">
      <alignment horizontal="center" vertical="center" textRotation="90"/>
    </xf>
    <xf numFmtId="0" fontId="6" fillId="0" borderId="2" xfId="0" applyFont="1" applyBorder="1" applyAlignment="1">
      <alignment horizontal="center" vertical="center" textRotation="90"/>
    </xf>
    <xf numFmtId="0" fontId="6" fillId="0" borderId="3" xfId="0" applyFont="1" applyBorder="1" applyAlignment="1">
      <alignment horizontal="center" vertical="center" textRotation="90"/>
    </xf>
    <xf numFmtId="0" fontId="6" fillId="0" borderId="4" xfId="0" applyFont="1" applyBorder="1" applyAlignment="1">
      <alignment horizontal="center" vertical="center" textRotation="90"/>
    </xf>
    <xf numFmtId="0" fontId="16" fillId="0" borderId="3" xfId="0" applyFont="1" applyBorder="1" applyAlignment="1">
      <alignment horizontal="center" vertical="center" textRotation="90"/>
    </xf>
    <xf numFmtId="0" fontId="16" fillId="0" borderId="4" xfId="0" applyFont="1" applyBorder="1" applyAlignment="1">
      <alignment horizontal="center" vertical="center" textRotation="90"/>
    </xf>
    <xf numFmtId="0" fontId="6" fillId="0" borderId="2" xfId="0" applyFont="1" applyBorder="1" applyAlignment="1">
      <alignment horizontal="center" vertical="center" textRotation="90" wrapText="1"/>
    </xf>
    <xf numFmtId="0" fontId="6" fillId="0" borderId="3"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4" xfId="0" applyFont="1" applyBorder="1" applyAlignment="1">
      <alignment horizontal="center" vertical="center" textRotation="90" wrapText="1"/>
    </xf>
    <xf numFmtId="0" fontId="9" fillId="0" borderId="3" xfId="1" applyFont="1" applyBorder="1" applyAlignment="1">
      <alignment horizontal="left" vertical="top" wrapText="1" readingOrder="1"/>
    </xf>
    <xf numFmtId="0" fontId="6" fillId="0" borderId="4" xfId="0" applyFont="1" applyBorder="1" applyAlignment="1">
      <alignment horizontal="center" vertical="center" textRotation="90" wrapText="1"/>
    </xf>
    <xf numFmtId="165" fontId="6" fillId="0" borderId="2" xfId="0" applyNumberFormat="1" applyFont="1" applyBorder="1" applyAlignment="1">
      <alignment horizontal="center" vertical="center" textRotation="90" wrapText="1"/>
    </xf>
    <xf numFmtId="165" fontId="6" fillId="0" borderId="3" xfId="0" applyNumberFormat="1" applyFont="1" applyBorder="1" applyAlignment="1">
      <alignment horizontal="center" vertical="center" textRotation="90" wrapText="1"/>
    </xf>
    <xf numFmtId="165" fontId="6" fillId="0" borderId="4" xfId="0" applyNumberFormat="1" applyFont="1" applyBorder="1" applyAlignment="1">
      <alignment horizontal="center" vertical="center" textRotation="90" wrapText="1"/>
    </xf>
    <xf numFmtId="0" fontId="17" fillId="0" borderId="4" xfId="0" applyFont="1" applyBorder="1" applyAlignment="1">
      <alignment vertical="center" wrapText="1" readingOrder="1"/>
    </xf>
    <xf numFmtId="0" fontId="9" fillId="0" borderId="19" xfId="1" applyFont="1" applyBorder="1" applyAlignment="1">
      <alignment horizontal="left" vertical="top" wrapText="1" readingOrder="1"/>
    </xf>
    <xf numFmtId="0" fontId="14" fillId="0" borderId="2" xfId="3" applyFont="1" applyBorder="1" applyAlignment="1">
      <alignment horizontal="left" vertical="center" wrapText="1" readingOrder="1"/>
    </xf>
    <xf numFmtId="0" fontId="9" fillId="0" borderId="4" xfId="1" applyFont="1" applyBorder="1" applyAlignment="1">
      <alignment horizontal="left" vertical="center" wrapText="1" readingOrder="1"/>
    </xf>
    <xf numFmtId="0" fontId="14" fillId="0" borderId="2" xfId="3"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wrapText="1" readingOrder="1"/>
    </xf>
    <xf numFmtId="0" fontId="9" fillId="0" borderId="2" xfId="1" applyFont="1" applyBorder="1" applyAlignment="1">
      <alignment horizontal="center" vertical="center" wrapText="1" readingOrder="1"/>
    </xf>
    <xf numFmtId="0" fontId="9" fillId="0" borderId="4" xfId="1" applyFont="1" applyBorder="1" applyAlignment="1">
      <alignment horizontal="center" vertical="center" wrapText="1" readingOrder="1"/>
    </xf>
    <xf numFmtId="0" fontId="9" fillId="0" borderId="3" xfId="1" applyFont="1" applyBorder="1" applyAlignment="1">
      <alignment horizontal="center" vertical="center" wrapText="1" readingOrder="1"/>
    </xf>
    <xf numFmtId="0" fontId="9" fillId="0" borderId="33" xfId="1" applyFont="1" applyBorder="1" applyAlignment="1">
      <alignment horizontal="left" vertical="top" wrapText="1" readingOrder="1"/>
    </xf>
    <xf numFmtId="0" fontId="9" fillId="0" borderId="34" xfId="1" applyFont="1" applyBorder="1" applyAlignment="1">
      <alignment horizontal="left" vertical="top" wrapText="1" readingOrder="1"/>
    </xf>
    <xf numFmtId="0" fontId="9" fillId="0" borderId="5" xfId="1" applyFont="1" applyBorder="1" applyAlignment="1">
      <alignment horizontal="left" vertical="top" wrapText="1" readingOrder="1"/>
    </xf>
    <xf numFmtId="0" fontId="9" fillId="0" borderId="8" xfId="1" applyFont="1" applyBorder="1" applyAlignment="1">
      <alignment horizontal="left" vertical="top" wrapText="1" readingOrder="1"/>
    </xf>
    <xf numFmtId="0" fontId="6" fillId="0" borderId="1" xfId="0" applyFont="1" applyBorder="1" applyAlignment="1">
      <alignment horizontal="center" vertical="center" textRotation="90" wrapText="1"/>
    </xf>
    <xf numFmtId="165" fontId="6" fillId="0" borderId="1" xfId="0" applyNumberFormat="1" applyFont="1" applyBorder="1" applyAlignment="1">
      <alignment horizontal="center" vertical="center" textRotation="90"/>
    </xf>
    <xf numFmtId="0" fontId="6" fillId="0" borderId="1" xfId="0" applyFont="1" applyBorder="1" applyAlignment="1">
      <alignment horizontal="center" vertical="center" textRotation="90"/>
    </xf>
    <xf numFmtId="0" fontId="6" fillId="0" borderId="9" xfId="0" applyFont="1" applyBorder="1" applyAlignment="1">
      <alignment horizontal="center" vertical="center" textRotation="90"/>
    </xf>
    <xf numFmtId="0" fontId="6" fillId="0" borderId="11" xfId="0" applyFont="1" applyBorder="1" applyAlignment="1">
      <alignment horizontal="center" vertical="center" textRotation="90"/>
    </xf>
    <xf numFmtId="0" fontId="6" fillId="0" borderId="12" xfId="0" applyFont="1" applyBorder="1" applyAlignment="1">
      <alignment horizontal="center" vertical="center" textRotation="90"/>
    </xf>
    <xf numFmtId="0" fontId="3" fillId="0" borderId="3" xfId="0" applyFont="1" applyBorder="1" applyAlignment="1">
      <alignment horizontal="center" vertical="center" textRotation="90"/>
    </xf>
    <xf numFmtId="0" fontId="3" fillId="0" borderId="4" xfId="0" applyFont="1" applyBorder="1" applyAlignment="1">
      <alignment horizontal="center" vertical="center" textRotation="90"/>
    </xf>
    <xf numFmtId="0" fontId="14" fillId="0" borderId="2" xfId="3" applyFont="1" applyBorder="1" applyAlignment="1">
      <alignment vertical="center" wrapText="1" readingOrder="1"/>
    </xf>
    <xf numFmtId="0" fontId="3" fillId="0" borderId="4" xfId="0" applyFont="1" applyBorder="1" applyAlignment="1">
      <alignment horizontal="left" vertical="center" wrapText="1"/>
    </xf>
    <xf numFmtId="0" fontId="9" fillId="0" borderId="1" xfId="1" applyFont="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0" borderId="3" xfId="0" applyFont="1" applyBorder="1" applyAlignment="1">
      <alignment horizontal="left" vertical="top" wrapText="1" readingOrder="1"/>
    </xf>
    <xf numFmtId="0" fontId="3" fillId="0" borderId="4" xfId="0" applyFont="1" applyBorder="1" applyAlignment="1">
      <alignment horizontal="left" vertical="top" wrapText="1" readingOrder="1"/>
    </xf>
    <xf numFmtId="0" fontId="7" fillId="0" borderId="3" xfId="0" applyFont="1" applyBorder="1"/>
    <xf numFmtId="0" fontId="7" fillId="0" borderId="4" xfId="0" applyFont="1" applyBorder="1"/>
    <xf numFmtId="0" fontId="9" fillId="0" borderId="1" xfId="1" applyFont="1" applyBorder="1" applyAlignment="1">
      <alignment vertical="center" wrapText="1" readingOrder="1"/>
    </xf>
    <xf numFmtId="0" fontId="17" fillId="0" borderId="1" xfId="0" applyFont="1" applyBorder="1" applyAlignment="1">
      <alignment vertical="center" wrapText="1" readingOrder="1"/>
    </xf>
    <xf numFmtId="0" fontId="9" fillId="0" borderId="1" xfId="1" applyFont="1" applyBorder="1" applyAlignment="1">
      <alignment horizontal="left" vertical="top" wrapText="1" readingOrder="1"/>
    </xf>
    <xf numFmtId="0" fontId="7" fillId="0" borderId="1" xfId="0" applyFont="1" applyBorder="1" applyAlignment="1">
      <alignment horizontal="left" vertical="top" wrapText="1" readingOrder="1"/>
    </xf>
    <xf numFmtId="0" fontId="7" fillId="0" borderId="3" xfId="0" applyFont="1" applyBorder="1" applyAlignment="1">
      <alignment horizontal="left" vertical="top" wrapText="1" readingOrder="1"/>
    </xf>
    <xf numFmtId="0" fontId="9" fillId="0" borderId="10" xfId="1" applyFont="1" applyBorder="1" applyAlignment="1">
      <alignment vertical="center" wrapText="1" readingOrder="1"/>
    </xf>
    <xf numFmtId="0" fontId="17" fillId="0" borderId="43" xfId="0" applyFont="1" applyBorder="1" applyAlignment="1">
      <alignment vertical="center" wrapText="1" readingOrder="1"/>
    </xf>
    <xf numFmtId="0" fontId="17" fillId="0" borderId="13" xfId="0" applyFont="1" applyBorder="1" applyAlignment="1">
      <alignment vertical="center" wrapText="1" readingOrder="1"/>
    </xf>
    <xf numFmtId="0" fontId="9" fillId="0" borderId="33" xfId="1" applyFont="1" applyBorder="1" applyAlignment="1">
      <alignment horizontal="left" vertical="center" wrapText="1" readingOrder="1"/>
    </xf>
    <xf numFmtId="0" fontId="9" fillId="0" borderId="5" xfId="1" applyFont="1" applyBorder="1" applyAlignment="1">
      <alignment horizontal="left" vertical="center" wrapText="1" readingOrder="1"/>
    </xf>
    <xf numFmtId="0" fontId="9" fillId="0" borderId="34" xfId="1" applyFont="1" applyBorder="1" applyAlignment="1">
      <alignment horizontal="left" vertical="center" wrapText="1" readingOrder="1"/>
    </xf>
    <xf numFmtId="0" fontId="9" fillId="2" borderId="2" xfId="1" applyFont="1" applyFill="1" applyBorder="1" applyAlignment="1">
      <alignment horizontal="left" vertical="center" wrapText="1" readingOrder="1"/>
    </xf>
    <xf numFmtId="0" fontId="9" fillId="2" borderId="4" xfId="1" applyFont="1" applyFill="1" applyBorder="1" applyAlignment="1">
      <alignment horizontal="left" vertical="center" wrapText="1" readingOrder="1"/>
    </xf>
    <xf numFmtId="0" fontId="9" fillId="2" borderId="2" xfId="1" applyFont="1" applyFill="1" applyBorder="1" applyAlignment="1">
      <alignment horizontal="left" vertical="top" wrapText="1" readingOrder="1"/>
    </xf>
    <xf numFmtId="0" fontId="9" fillId="2" borderId="4" xfId="1" applyFont="1" applyFill="1" applyBorder="1" applyAlignment="1">
      <alignment horizontal="left" vertical="top" wrapText="1" readingOrder="1"/>
    </xf>
    <xf numFmtId="0" fontId="9" fillId="2" borderId="1" xfId="1" applyFont="1" applyFill="1" applyBorder="1" applyAlignment="1">
      <alignment horizontal="center" vertical="center" wrapText="1" readingOrder="1"/>
    </xf>
    <xf numFmtId="0" fontId="9" fillId="2" borderId="22" xfId="1" applyFont="1" applyFill="1" applyBorder="1" applyAlignment="1">
      <alignment horizontal="center" vertical="center" wrapText="1" readingOrder="1"/>
    </xf>
    <xf numFmtId="0" fontId="9" fillId="2" borderId="3" xfId="1" applyFont="1" applyFill="1" applyBorder="1" applyAlignment="1">
      <alignment horizontal="left" vertical="top" wrapText="1" readingOrder="1"/>
    </xf>
    <xf numFmtId="0" fontId="9" fillId="2" borderId="1" xfId="1" applyFont="1" applyFill="1" applyBorder="1" applyAlignment="1">
      <alignment horizontal="left" vertical="center" wrapText="1" readingOrder="1"/>
    </xf>
    <xf numFmtId="0" fontId="9" fillId="2" borderId="38" xfId="1" applyFont="1" applyFill="1" applyBorder="1" applyAlignment="1">
      <alignment horizontal="left" vertical="center" wrapText="1" readingOrder="1"/>
    </xf>
    <xf numFmtId="2" fontId="9" fillId="0" borderId="2" xfId="1" applyNumberFormat="1" applyFont="1" applyBorder="1" applyAlignment="1">
      <alignment vertical="top" wrapText="1" readingOrder="1"/>
    </xf>
    <xf numFmtId="2" fontId="3" fillId="0" borderId="4" xfId="0" applyNumberFormat="1" applyFont="1" applyBorder="1" applyAlignment="1">
      <alignment vertical="top" wrapText="1" readingOrder="1"/>
    </xf>
    <xf numFmtId="0" fontId="17" fillId="0" borderId="4" xfId="0" applyFont="1" applyBorder="1" applyAlignment="1">
      <alignment horizontal="left" vertical="center" wrapText="1"/>
    </xf>
    <xf numFmtId="0" fontId="14" fillId="0" borderId="10" xfId="3"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9" fillId="0" borderId="2" xfId="1" applyFont="1" applyBorder="1" applyAlignment="1">
      <alignment horizontal="left" vertical="center" wrapText="1" readingOrder="1"/>
    </xf>
    <xf numFmtId="0" fontId="9" fillId="0" borderId="3" xfId="1" applyFont="1" applyBorder="1" applyAlignment="1">
      <alignment horizontal="left" vertical="center" wrapText="1" readingOrder="1"/>
    </xf>
    <xf numFmtId="0" fontId="14" fillId="0" borderId="4" xfId="3" applyFont="1" applyFill="1" applyBorder="1" applyAlignment="1">
      <alignment horizontal="left" vertical="center" wrapText="1"/>
    </xf>
    <xf numFmtId="0" fontId="9" fillId="0" borderId="15" xfId="1" applyFont="1" applyBorder="1" applyAlignment="1">
      <alignment horizontal="center" vertical="center" wrapText="1" readingOrder="1"/>
    </xf>
    <xf numFmtId="0" fontId="9" fillId="0" borderId="44" xfId="1" applyFont="1" applyBorder="1" applyAlignment="1">
      <alignment horizontal="center" vertical="center" wrapText="1" readingOrder="1"/>
    </xf>
    <xf numFmtId="0" fontId="9" fillId="0" borderId="15" xfId="1" applyFont="1" applyBorder="1" applyAlignment="1">
      <alignment horizontal="left" vertical="top" wrapText="1" readingOrder="1"/>
    </xf>
    <xf numFmtId="0" fontId="9" fillId="0" borderId="20" xfId="1" applyFont="1" applyBorder="1" applyAlignment="1">
      <alignment horizontal="left" vertical="center" wrapText="1" readingOrder="1"/>
    </xf>
    <xf numFmtId="0" fontId="9" fillId="0" borderId="19" xfId="1" applyFont="1" applyBorder="1" applyAlignment="1">
      <alignment horizontal="left" vertical="center" wrapText="1" readingOrder="1"/>
    </xf>
    <xf numFmtId="0" fontId="9" fillId="0" borderId="3" xfId="1" applyFont="1" applyBorder="1" applyAlignment="1">
      <alignment horizontal="left" vertical="center" wrapText="1" readingOrder="1"/>
    </xf>
    <xf numFmtId="0" fontId="9" fillId="0" borderId="15" xfId="1" applyFont="1" applyBorder="1" applyAlignment="1">
      <alignment horizontal="left" vertical="center" wrapText="1" readingOrder="1"/>
    </xf>
    <xf numFmtId="0" fontId="17" fillId="0" borderId="4"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9" fillId="2" borderId="17" xfId="1" applyFont="1" applyFill="1" applyBorder="1" applyAlignment="1">
      <alignment horizontal="left" vertical="center" wrapText="1" readingOrder="1"/>
    </xf>
    <xf numFmtId="0" fontId="9" fillId="2" borderId="13" xfId="1" applyFont="1" applyFill="1" applyBorder="1" applyAlignment="1">
      <alignment horizontal="left" vertical="center" wrapText="1" readingOrder="1"/>
    </xf>
    <xf numFmtId="0" fontId="14" fillId="0" borderId="0" xfId="3" applyFont="1" applyBorder="1" applyAlignment="1">
      <alignment horizontal="left" vertical="center" wrapText="1"/>
    </xf>
    <xf numFmtId="0" fontId="7" fillId="0" borderId="0" xfId="0" applyFont="1" applyBorder="1" applyAlignment="1">
      <alignment vertical="top" wrapText="1"/>
    </xf>
    <xf numFmtId="165" fontId="9" fillId="2" borderId="2" xfId="1" applyNumberFormat="1" applyFont="1" applyFill="1" applyBorder="1" applyAlignment="1">
      <alignment horizontal="right" vertical="center" wrapText="1" readingOrder="1"/>
    </xf>
    <xf numFmtId="164" fontId="9" fillId="2" borderId="2" xfId="1" applyNumberFormat="1" applyFont="1" applyFill="1" applyBorder="1" applyAlignment="1">
      <alignment horizontal="center" vertical="center" wrapText="1" readingOrder="1"/>
    </xf>
    <xf numFmtId="164" fontId="9" fillId="2" borderId="1" xfId="1" applyNumberFormat="1" applyFont="1" applyFill="1" applyBorder="1" applyAlignment="1">
      <alignment horizontal="center" vertical="center" wrapText="1" readingOrder="1"/>
    </xf>
    <xf numFmtId="0" fontId="3" fillId="0" borderId="0" xfId="0" applyFont="1" applyAlignment="1">
      <alignment horizontal="center" vertical="center"/>
    </xf>
  </cellXfs>
  <cellStyles count="7">
    <cellStyle name="Hyperlinkki" xfId="3" builtinId="8"/>
    <cellStyle name="Normaali" xfId="0" builtinId="0"/>
    <cellStyle name="Normaali 2" xfId="5" xr:uid="{AAF3F278-0D36-4CA7-8F25-7F1C4BBBCD73}"/>
    <cellStyle name="Normaali 3" xfId="4" xr:uid="{AB7BB48A-2FB3-4217-9908-54E94D493AD7}"/>
    <cellStyle name="Normaali 4" xfId="6" xr:uid="{4F35BDDC-75B1-4C22-953C-066761A6E7AD}"/>
    <cellStyle name="Normal" xfId="1" xr:uid="{00000000-0005-0000-0000-000000000000}"/>
    <cellStyle name="Prosenttia"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D8D8D8"/>
      <rgbColor rgb="000E295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fi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fi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925174</xdr:colOff>
      <xdr:row>0</xdr:row>
      <xdr:rowOff>480553</xdr:rowOff>
    </xdr:to>
    <xdr:pic>
      <xdr:nvPicPr>
        <xdr:cNvPr id="2" name="Kuva 1">
          <a:extLst>
            <a:ext uri="{FF2B5EF4-FFF2-40B4-BE49-F238E27FC236}">
              <a16:creationId xmlns:a16="http://schemas.microsoft.com/office/drawing/2014/main" id="{A031E107-174F-4B46-80C6-9DE5331992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11049" cy="480553"/>
        </a:xfrm>
        <a:prstGeom prst="rect">
          <a:avLst/>
        </a:prstGeom>
      </xdr:spPr>
    </xdr:pic>
    <xdr:clientData/>
  </xdr:twoCellAnchor>
  <xdr:twoCellAnchor editAs="oneCell">
    <xdr:from>
      <xdr:col>15</xdr:col>
      <xdr:colOff>504825</xdr:colOff>
      <xdr:row>0</xdr:row>
      <xdr:rowOff>0</xdr:rowOff>
    </xdr:from>
    <xdr:to>
      <xdr:col>17</xdr:col>
      <xdr:colOff>1028985</xdr:colOff>
      <xdr:row>0</xdr:row>
      <xdr:rowOff>466977</xdr:rowOff>
    </xdr:to>
    <xdr:pic>
      <xdr:nvPicPr>
        <xdr:cNvPr id="3" name="Kuva 2">
          <a:extLst>
            <a:ext uri="{FF2B5EF4-FFF2-40B4-BE49-F238E27FC236}">
              <a16:creationId xmlns:a16="http://schemas.microsoft.com/office/drawing/2014/main" id="{6CB176E7-A0DE-4680-9342-A580C626876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67" t="24680" r="7141" b="27200"/>
        <a:stretch/>
      </xdr:blipFill>
      <xdr:spPr>
        <a:xfrm>
          <a:off x="24041100" y="0"/>
          <a:ext cx="2552985" cy="466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753724</xdr:colOff>
      <xdr:row>0</xdr:row>
      <xdr:rowOff>480553</xdr:rowOff>
    </xdr:to>
    <xdr:pic>
      <xdr:nvPicPr>
        <xdr:cNvPr id="2" name="Kuva 1">
          <a:extLst>
            <a:ext uri="{FF2B5EF4-FFF2-40B4-BE49-F238E27FC236}">
              <a16:creationId xmlns:a16="http://schemas.microsoft.com/office/drawing/2014/main" id="{880382DB-C9DC-4FF0-9046-9AD31D8B32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11049" cy="480553"/>
        </a:xfrm>
        <a:prstGeom prst="rect">
          <a:avLst/>
        </a:prstGeom>
      </xdr:spPr>
    </xdr:pic>
    <xdr:clientData/>
  </xdr:twoCellAnchor>
  <xdr:twoCellAnchor editAs="oneCell">
    <xdr:from>
      <xdr:col>15</xdr:col>
      <xdr:colOff>209550</xdr:colOff>
      <xdr:row>0</xdr:row>
      <xdr:rowOff>57150</xdr:rowOff>
    </xdr:from>
    <xdr:to>
      <xdr:col>18</xdr:col>
      <xdr:colOff>285</xdr:colOff>
      <xdr:row>0</xdr:row>
      <xdr:rowOff>524127</xdr:rowOff>
    </xdr:to>
    <xdr:pic>
      <xdr:nvPicPr>
        <xdr:cNvPr id="3" name="Kuva 2">
          <a:extLst>
            <a:ext uri="{FF2B5EF4-FFF2-40B4-BE49-F238E27FC236}">
              <a16:creationId xmlns:a16="http://schemas.microsoft.com/office/drawing/2014/main" id="{D50864BC-32DC-42D2-8A36-5235FDB44E6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67" t="24680" r="7141" b="27200"/>
        <a:stretch/>
      </xdr:blipFill>
      <xdr:spPr>
        <a:xfrm>
          <a:off x="24888825" y="57150"/>
          <a:ext cx="2552985" cy="4669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1268074</xdr:colOff>
      <xdr:row>0</xdr:row>
      <xdr:rowOff>480553</xdr:rowOff>
    </xdr:to>
    <xdr:pic>
      <xdr:nvPicPr>
        <xdr:cNvPr id="2" name="Kuva 1">
          <a:extLst>
            <a:ext uri="{FF2B5EF4-FFF2-40B4-BE49-F238E27FC236}">
              <a16:creationId xmlns:a16="http://schemas.microsoft.com/office/drawing/2014/main" id="{7766FAAC-E246-4B7A-A095-E7DA0C22B2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11049" cy="480553"/>
        </a:xfrm>
        <a:prstGeom prst="rect">
          <a:avLst/>
        </a:prstGeom>
      </xdr:spPr>
    </xdr:pic>
    <xdr:clientData/>
  </xdr:twoCellAnchor>
  <xdr:twoCellAnchor editAs="oneCell">
    <xdr:from>
      <xdr:col>15</xdr:col>
      <xdr:colOff>38100</xdr:colOff>
      <xdr:row>0</xdr:row>
      <xdr:rowOff>0</xdr:rowOff>
    </xdr:from>
    <xdr:to>
      <xdr:col>17</xdr:col>
      <xdr:colOff>952785</xdr:colOff>
      <xdr:row>0</xdr:row>
      <xdr:rowOff>466977</xdr:rowOff>
    </xdr:to>
    <xdr:pic>
      <xdr:nvPicPr>
        <xdr:cNvPr id="3" name="Kuva 2">
          <a:extLst>
            <a:ext uri="{FF2B5EF4-FFF2-40B4-BE49-F238E27FC236}">
              <a16:creationId xmlns:a16="http://schemas.microsoft.com/office/drawing/2014/main" id="{105BF771-46B8-41A0-AB7B-A7E67FF47AC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67" t="24680" r="7141" b="27200"/>
        <a:stretch/>
      </xdr:blipFill>
      <xdr:spPr>
        <a:xfrm>
          <a:off x="22736175" y="0"/>
          <a:ext cx="2552985" cy="4669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2211049</xdr:colOff>
      <xdr:row>0</xdr:row>
      <xdr:rowOff>480553</xdr:rowOff>
    </xdr:to>
    <xdr:pic>
      <xdr:nvPicPr>
        <xdr:cNvPr id="2" name="Kuva 1">
          <a:extLst>
            <a:ext uri="{FF2B5EF4-FFF2-40B4-BE49-F238E27FC236}">
              <a16:creationId xmlns:a16="http://schemas.microsoft.com/office/drawing/2014/main" id="{F1C4C241-3118-4869-804B-5B9E44E4DA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11049" cy="480553"/>
        </a:xfrm>
        <a:prstGeom prst="rect">
          <a:avLst/>
        </a:prstGeom>
      </xdr:spPr>
    </xdr:pic>
    <xdr:clientData/>
  </xdr:twoCellAnchor>
  <xdr:twoCellAnchor editAs="oneCell">
    <xdr:from>
      <xdr:col>13</xdr:col>
      <xdr:colOff>402167</xdr:colOff>
      <xdr:row>0</xdr:row>
      <xdr:rowOff>0</xdr:rowOff>
    </xdr:from>
    <xdr:to>
      <xdr:col>16</xdr:col>
      <xdr:colOff>2402</xdr:colOff>
      <xdr:row>0</xdr:row>
      <xdr:rowOff>466977</xdr:rowOff>
    </xdr:to>
    <xdr:pic>
      <xdr:nvPicPr>
        <xdr:cNvPr id="3" name="Kuva 2">
          <a:extLst>
            <a:ext uri="{FF2B5EF4-FFF2-40B4-BE49-F238E27FC236}">
              <a16:creationId xmlns:a16="http://schemas.microsoft.com/office/drawing/2014/main" id="{C2FF02D2-2D55-4171-B5F7-71E29EBAB5D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67" t="24680" r="7141" b="27200"/>
        <a:stretch/>
      </xdr:blipFill>
      <xdr:spPr>
        <a:xfrm>
          <a:off x="22658917" y="0"/>
          <a:ext cx="2552985" cy="4669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2211049</xdr:colOff>
      <xdr:row>0</xdr:row>
      <xdr:rowOff>480553</xdr:rowOff>
    </xdr:to>
    <xdr:pic>
      <xdr:nvPicPr>
        <xdr:cNvPr id="2" name="Kuva 1">
          <a:extLst>
            <a:ext uri="{FF2B5EF4-FFF2-40B4-BE49-F238E27FC236}">
              <a16:creationId xmlns:a16="http://schemas.microsoft.com/office/drawing/2014/main" id="{B5A9312C-2456-4ECB-B995-7D8CFA9061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11049" cy="480553"/>
        </a:xfrm>
        <a:prstGeom prst="rect">
          <a:avLst/>
        </a:prstGeom>
      </xdr:spPr>
    </xdr:pic>
    <xdr:clientData/>
  </xdr:twoCellAnchor>
  <xdr:twoCellAnchor editAs="oneCell">
    <xdr:from>
      <xdr:col>13</xdr:col>
      <xdr:colOff>400050</xdr:colOff>
      <xdr:row>0</xdr:row>
      <xdr:rowOff>19050</xdr:rowOff>
    </xdr:from>
    <xdr:to>
      <xdr:col>16</xdr:col>
      <xdr:colOff>285</xdr:colOff>
      <xdr:row>0</xdr:row>
      <xdr:rowOff>486027</xdr:rowOff>
    </xdr:to>
    <xdr:pic>
      <xdr:nvPicPr>
        <xdr:cNvPr id="3" name="Kuva 2">
          <a:extLst>
            <a:ext uri="{FF2B5EF4-FFF2-40B4-BE49-F238E27FC236}">
              <a16:creationId xmlns:a16="http://schemas.microsoft.com/office/drawing/2014/main" id="{2960D40B-A769-4C6F-84CC-25C6F668168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67" t="24680" r="7141" b="27200"/>
        <a:stretch/>
      </xdr:blipFill>
      <xdr:spPr>
        <a:xfrm>
          <a:off x="22640925" y="19050"/>
          <a:ext cx="2552985" cy="4669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amk.fi/fi/tutkimus-ja-kehitys/tki-projektit/tki-telakointi" TargetMode="External"/><Relationship Id="rId13" Type="http://schemas.openxmlformats.org/officeDocument/2006/relationships/hyperlink" Target="https://converis.jyu.fi/converis/portal/detail/Project/197745836?lang=fi_FI" TargetMode="External"/><Relationship Id="rId18" Type="http://schemas.openxmlformats.org/officeDocument/2006/relationships/hyperlink" Target="https://www.keulink.fi/hankkeet/" TargetMode="External"/><Relationship Id="rId26" Type="http://schemas.openxmlformats.org/officeDocument/2006/relationships/drawing" Target="../drawings/drawing1.xml"/><Relationship Id="rId3" Type="http://schemas.openxmlformats.org/officeDocument/2006/relationships/hyperlink" Target="https://cris.vtt.fi/en/projects/future-fibre-products-ffp2020" TargetMode="External"/><Relationship Id="rId21" Type="http://schemas.openxmlformats.org/officeDocument/2006/relationships/hyperlink" Target="https://www.jamk.fi/fi/tutkimus-ja-kehitys/tki-projektit/kestavaa-kasvua-systeemialykkaasti-verkostossa" TargetMode="External"/><Relationship Id="rId7" Type="http://schemas.openxmlformats.org/officeDocument/2006/relationships/hyperlink" Target="https://www.jyu.fi/fi/hankkeet/tutkimus-ja-teknologiapalveluiden-kehittaminen-tki-telakointi" TargetMode="External"/><Relationship Id="rId12" Type="http://schemas.openxmlformats.org/officeDocument/2006/relationships/hyperlink" Target="https://www.jyvaskyla.fi/kaupunki-ja-paatoksenteko/strategia-ja-kehittaminen/hankkeet/kestava-kaupunkikehittaminen/data-ja" TargetMode="External"/><Relationship Id="rId17" Type="http://schemas.openxmlformats.org/officeDocument/2006/relationships/hyperlink" Target="https://saarijarvi.fi/kaupunki-ja-hallinto/saarijarven-kaupungin-hankkeet/linna-teollisuusalueen-suunnittelu-ja-rakentaminen/" TargetMode="External"/><Relationship Id="rId25" Type="http://schemas.openxmlformats.org/officeDocument/2006/relationships/printerSettings" Target="../printerSettings/printerSettings1.bin"/><Relationship Id="rId2" Type="http://schemas.openxmlformats.org/officeDocument/2006/relationships/hyperlink" Target="https://www.jamk.fi/fi/tutkimus-ja-kehitys/tki-projektit/gh2addva-lisaarvoa-uusilla-vihreilla-vetyteknologioilla-energiantuotantoon-siirtoon-ja" TargetMode="External"/><Relationship Id="rId16" Type="http://schemas.openxmlformats.org/officeDocument/2006/relationships/hyperlink" Target="https://karstula.fi/asuminen-ja-ymparisto/koivurannanteollisuusalueen-infranrakentamishanke/" TargetMode="External"/><Relationship Id="rId20" Type="http://schemas.openxmlformats.org/officeDocument/2006/relationships/hyperlink" Target="https://www.jamk.fi/fi/projekti/suomen-kyberosaamiskeskus-ficec" TargetMode="External"/><Relationship Id="rId1" Type="http://schemas.openxmlformats.org/officeDocument/2006/relationships/hyperlink" Target="https://www.jamk.fi/fi/tutkimus-ja-kehitys/tki-projektit/kestavan-energiajarjestelman-modernien-arvoketjujen-resilienssi-kemar" TargetMode="External"/><Relationship Id="rId6" Type="http://schemas.openxmlformats.org/officeDocument/2006/relationships/hyperlink" Target="https://www.jyvaskyla.fi/kaupunki-ja-paatoksenteko/strategia-ja-kehittaminen/hankkeet/kestava-kaupunkikehittaminen/tiede-ja" TargetMode="External"/><Relationship Id="rId11" Type="http://schemas.openxmlformats.org/officeDocument/2006/relationships/hyperlink" Target="https://www.laukaanyrityspalvelut.fi/yrityksen-kehittaminen/elinkeinohankkeet-laukaassa/yritystankkaamo/" TargetMode="External"/><Relationship Id="rId24" Type="http://schemas.openxmlformats.org/officeDocument/2006/relationships/hyperlink" Target="https://www.jamk.fi/fi/projekti/protoks" TargetMode="External"/><Relationship Id="rId5" Type="http://schemas.openxmlformats.org/officeDocument/2006/relationships/hyperlink" Target="https://wiilo.fi/" TargetMode="External"/><Relationship Id="rId15" Type="http://schemas.openxmlformats.org/officeDocument/2006/relationships/hyperlink" Target="https://eur02.safelinks.protection.outlook.com/?url=https%3A%2F%2Fkasvuopen.fi%2Fmuut-yhteistyot%2F&amp;data=05%7C02%7C%7C774c81d8b8c940bc8d9408dc32fcdce7%7Ca661ced615b34b1282196cffb31fb413%7C0%7C0%7C638441308834642367%7CUnknown%7CTWFpbGZsb3d8eyJWIjoiMC4wLjAwMDAiLCJQIjoiV2luMzIiLCJBTiI6Ik1haWwiLCJXVCI6Mn0%3D%7C0%7C%7C%7C&amp;sdata=kzlzhatzgGVaRFE%2F2xsGWjBbCQd5Y6TKPMxqJuebTFA%3D&amp;reserved=0" TargetMode="External"/><Relationship Id="rId23" Type="http://schemas.openxmlformats.org/officeDocument/2006/relationships/hyperlink" Target="https://www.laukaanyrityspalvelut.fi/yrityksen-kehittaminen/elinkeinohankkeet-laukaassa/laukaanportti-ja-morkokorpi-uutta-kasvua-vihreasta-logistiikasta-ja-kiertotaloudesta/" TargetMode="External"/><Relationship Id="rId10" Type="http://schemas.openxmlformats.org/officeDocument/2006/relationships/hyperlink" Target="https://www.jyu.fi/fi/hankkeet/tki-toiminnan-jarjestelmallinen-luominen-ja-vahvistaminen-yhteistoimintamalli-kilpailukyvyn-tukena" TargetMode="External"/><Relationship Id="rId19" Type="http://schemas.openxmlformats.org/officeDocument/2006/relationships/hyperlink" Target="https://www.jyu.fi/fi/suomen-kyberosaamiskeskus-ficec" TargetMode="External"/><Relationship Id="rId4" Type="http://schemas.openxmlformats.org/officeDocument/2006/relationships/hyperlink" Target="https://poke.fi/hankkeet/windsolab" TargetMode="External"/><Relationship Id="rId9" Type="http://schemas.openxmlformats.org/officeDocument/2006/relationships/hyperlink" Target="https://www.jyvaskyla.fi/kaupunki-ja-paatoksenteko/strategia-ja-kehittaminen/hankkeet/kestava-kaupunkikehittaminen-0" TargetMode="External"/><Relationship Id="rId14" Type="http://schemas.openxmlformats.org/officeDocument/2006/relationships/hyperlink" Target="https://www.jamk.fi/fi/tutkimus-ja-kehitys/tki-projektit/gh2addva-lisaarvoa-uusilla-vihreilla-vetyteknologioilla-energiantuotantoon-siirtoon-ja" TargetMode="External"/><Relationship Id="rId22" Type="http://schemas.openxmlformats.org/officeDocument/2006/relationships/hyperlink" Target="https://www.hamk.fi/projektit/systeemialykas-verkosto/"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uke.fi/fi/projektit/kiertokala" TargetMode="External"/><Relationship Id="rId13" Type="http://schemas.openxmlformats.org/officeDocument/2006/relationships/hyperlink" Target="https://www.metsakeskus.fi/fi/hankkeet/teollisen-puurakentamisen-kehittaminen-keski-suomessa" TargetMode="External"/><Relationship Id="rId18" Type="http://schemas.openxmlformats.org/officeDocument/2006/relationships/hyperlink" Target="https://www.jamk.fi/fi/tutkimus-ja-kehitys/tki-projektit/turvemaiden-uudet-viljelykasvit-seka-biosivuvirrat-tuotantoketjut-arvoaineet-ja-kiertotalous" TargetMode="External"/><Relationship Id="rId26" Type="http://schemas.openxmlformats.org/officeDocument/2006/relationships/hyperlink" Target="https://converis.jyu.fi/converis/portal/detail/Project/233318252?lang=fi_FI" TargetMode="External"/><Relationship Id="rId3" Type="http://schemas.openxmlformats.org/officeDocument/2006/relationships/hyperlink" Target="https://www.jamk.fi/fi/tutkimus-ja-kehitys/tki-projektit/vihreaan-siirtymaan-ratkaisuja-tuhkan-hyotykayton-ja-tuhkalannoituksen-lisaamisella" TargetMode="External"/><Relationship Id="rId21" Type="http://schemas.openxmlformats.org/officeDocument/2006/relationships/hyperlink" Target="https://poke.fi/hankkeet/ukko" TargetMode="External"/><Relationship Id="rId7" Type="http://schemas.openxmlformats.org/officeDocument/2006/relationships/hyperlink" Target="https://www.keulink.fi/keuruu-tki-keskus/" TargetMode="External"/><Relationship Id="rId12" Type="http://schemas.openxmlformats.org/officeDocument/2006/relationships/hyperlink" Target="https://www.jamk.fi/fi/projekti/teopuuks" TargetMode="External"/><Relationship Id="rId17" Type="http://schemas.openxmlformats.org/officeDocument/2006/relationships/hyperlink" Target="https://www.jamk.fi/fi/tutkimus-ja-kehitys/tki-projektit/vedyn-valtatiella-h2vt4" TargetMode="External"/><Relationship Id="rId25" Type="http://schemas.openxmlformats.org/officeDocument/2006/relationships/hyperlink" Target="https://www.jyu.fi/fi/tutkimusryhmat/huokosmateriaalit-ja-molekyylikapselit" TargetMode="External"/><Relationship Id="rId2" Type="http://schemas.openxmlformats.org/officeDocument/2006/relationships/hyperlink" Target="https://poke.fi/hankkeet/finnish-future-farm" TargetMode="External"/><Relationship Id="rId16" Type="http://schemas.openxmlformats.org/officeDocument/2006/relationships/hyperlink" Target="https://www.jamk.fi/fi/tutkimus-ja-kehitys/tki-projektit/ukko-uudet-kaukolampokonseptit-investoinnit" TargetMode="External"/><Relationship Id="rId20" Type="http://schemas.openxmlformats.org/officeDocument/2006/relationships/hyperlink" Target="https://www.bitkein.fi/" TargetMode="External"/><Relationship Id="rId1" Type="http://schemas.openxmlformats.org/officeDocument/2006/relationships/hyperlink" Target="https://www.jamk.fi/fi/tutkimus-ja-kehitys/tki-projektit/finnish-future-farm" TargetMode="External"/><Relationship Id="rId6" Type="http://schemas.openxmlformats.org/officeDocument/2006/relationships/hyperlink" Target="https://www.jyu.fi/fi/hankkeet/kriittiset-raaka-aineet-tietoon-talteen-ja-kiertoon-kriit" TargetMode="External"/><Relationship Id="rId11" Type="http://schemas.openxmlformats.org/officeDocument/2006/relationships/hyperlink" Target="https://www.gradia.fi/hankkeet?RepoProject=66147" TargetMode="External"/><Relationship Id="rId24" Type="http://schemas.openxmlformats.org/officeDocument/2006/relationships/hyperlink" Target="https://www.jamk.fi/fi/tutkimus-ja-kehitys/tki-projektit/hiilivirrat-arvokkaiksi-tuotteiksi" TargetMode="External"/><Relationship Id="rId5" Type="http://schemas.openxmlformats.org/officeDocument/2006/relationships/hyperlink" Target="https://www.jamk.fi/fi/tutkimus-ja-kehitys/tki-projektit/avoin-laboratorio-biotalouteen-alabio" TargetMode="External"/><Relationship Id="rId15" Type="http://schemas.openxmlformats.org/officeDocument/2006/relationships/hyperlink" Target="https://converis.jyu.fi/converis/portal/detail/Project/194351321?lang=fi_FI" TargetMode="External"/><Relationship Id="rId23" Type="http://schemas.openxmlformats.org/officeDocument/2006/relationships/hyperlink" Target="https://www.jyu.fi/fi/hankkeet/vedyn-tuotanto-ja-varastointi-teollisen-uudistumisen-mahdollistajana-keski-suomessa-hyper" TargetMode="External"/><Relationship Id="rId28" Type="http://schemas.openxmlformats.org/officeDocument/2006/relationships/drawing" Target="../drawings/drawing2.xml"/><Relationship Id="rId10" Type="http://schemas.openxmlformats.org/officeDocument/2006/relationships/hyperlink" Target="https://www.luke.fi/fi/projektit/kivametsa" TargetMode="External"/><Relationship Id="rId19" Type="http://schemas.openxmlformats.org/officeDocument/2006/relationships/hyperlink" Target="https://www.metsakeskus.fi/fi/hankkeet/helea" TargetMode="External"/><Relationship Id="rId4" Type="http://schemas.openxmlformats.org/officeDocument/2006/relationships/hyperlink" Target="https://converis.jyu.fi/converis/portal/detail/Project/197632803?lang=fi_FI" TargetMode="External"/><Relationship Id="rId9" Type="http://schemas.openxmlformats.org/officeDocument/2006/relationships/hyperlink" Target="https://hiilineutraali.keskisuomi.fi/lumoava/" TargetMode="External"/><Relationship Id="rId14" Type="http://schemas.openxmlformats.org/officeDocument/2006/relationships/hyperlink" Target="https://converis.jyu.fi/converis/portal/detail/Project/194351321?lang=fi_FI" TargetMode="External"/><Relationship Id="rId22" Type="http://schemas.openxmlformats.org/officeDocument/2006/relationships/hyperlink" Target="https://www.jamk.fi/fi/tutkimus-ja-kehitys/tki-projektit/uudet-kaukolampokonseptit"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laukaanyrityspalvelut.fi/yrityksen-kehittaminen/elinkeinohankkeet-laukaassa/culture-in-nature-hanke/" TargetMode="External"/><Relationship Id="rId13" Type="http://schemas.openxmlformats.org/officeDocument/2006/relationships/hyperlink" Target="https://www.jyu.fi/fi/hankkeet/wellbeing-data-lab-synteettisen-hyvinvointidatan-hautomo" TargetMode="External"/><Relationship Id="rId18" Type="http://schemas.openxmlformats.org/officeDocument/2006/relationships/hyperlink" Target="https://kasvuopen.fi/muut-yhteistyot/" TargetMode="External"/><Relationship Id="rId26" Type="http://schemas.openxmlformats.org/officeDocument/2006/relationships/drawing" Target="../drawings/drawing3.xml"/><Relationship Id="rId3" Type="http://schemas.openxmlformats.org/officeDocument/2006/relationships/hyperlink" Target="https://viitasaari.fi/kaupunki-ja-hallinto/hankkeet/viitasaaren-vesistomatkailun-investointihanke/" TargetMode="External"/><Relationship Id="rId21" Type="http://schemas.openxmlformats.org/officeDocument/2006/relationships/hyperlink" Target="https://www.jamsa.fi/tyo-ja-yrittaminen/sijoitu-jamsaan/himos/kaynnissa-olevat-hankkeet/himos-jamsan-ulkoilureitiston-rakentaminen-investointihanke/" TargetMode="External"/><Relationship Id="rId7" Type="http://schemas.openxmlformats.org/officeDocument/2006/relationships/hyperlink" Target="https://www.kannonkoski.fi/kannonkosken-matkailupalveluverkosto" TargetMode="External"/><Relationship Id="rId12" Type="http://schemas.openxmlformats.org/officeDocument/2006/relationships/hyperlink" Target="https://yritystehdas.fi/kyky-kasvaa-kestavasti" TargetMode="External"/><Relationship Id="rId17" Type="http://schemas.openxmlformats.org/officeDocument/2006/relationships/hyperlink" Target="https://www.jyvaskyla.fi/kaupunki-ja-paatoksenteko/strategia-ja-kehittaminen/hankkeet/kestava-kaupunkikehittaminen-1" TargetMode="External"/><Relationship Id="rId25" Type="http://schemas.openxmlformats.org/officeDocument/2006/relationships/printerSettings" Target="../printerSettings/printerSettings3.bin"/><Relationship Id="rId2" Type="http://schemas.openxmlformats.org/officeDocument/2006/relationships/hyperlink" Target="https://pihtipudas.fi/tyo-ja-yrittaminen/yrittajan-palvelut/kehittamishankkeet/vt4-matkailuympariston-investointihanke/" TargetMode="External"/><Relationship Id="rId16" Type="http://schemas.openxmlformats.org/officeDocument/2006/relationships/hyperlink" Target="https://www.jyu.fi/fi/hankkeet/lth-utv-alustan-hyodyntaminen-liikunnan-terveyden-edistamisen-ja-hyvinvoinnin-alalla" TargetMode="External"/><Relationship Id="rId20" Type="http://schemas.openxmlformats.org/officeDocument/2006/relationships/hyperlink" Target="https://konnevesi.fi/konneveden-toripuistosta-nykyaikainen-tapahtuma-alusta/" TargetMode="External"/><Relationship Id="rId1" Type="http://schemas.openxmlformats.org/officeDocument/2006/relationships/hyperlink" Target="https://www.gradia.fi/hankkeet?RepoProject=66150" TargetMode="External"/><Relationship Id="rId6" Type="http://schemas.openxmlformats.org/officeDocument/2006/relationships/hyperlink" Target="https://www.joutsa.fi/asuminen-ja-ymparisto/joutsan-keskusta-alueen-kehittamissuunnitelma-hanke/" TargetMode="External"/><Relationship Id="rId11" Type="http://schemas.openxmlformats.org/officeDocument/2006/relationships/hyperlink" Target="https://converis.jyu.fi/converis/portal/detail/Project/183318313?lang=fi_FI" TargetMode="External"/><Relationship Id="rId24" Type="http://schemas.openxmlformats.org/officeDocument/2006/relationships/hyperlink" Target="https://converis.jyu.fi/converis/portal/detail/Project/220931612?lang=en_GB" TargetMode="External"/><Relationship Id="rId5" Type="http://schemas.openxmlformats.org/officeDocument/2006/relationships/hyperlink" Target="https://witas.fi/sydansuomen-luontomatkailun-kasvuohjelma-kaynnistyi" TargetMode="External"/><Relationship Id="rId15" Type="http://schemas.openxmlformats.org/officeDocument/2006/relationships/hyperlink" Target="https://www.jyu.fi/fi/hankkeet/keski-suomen-ai-hub-ii" TargetMode="External"/><Relationship Id="rId23" Type="http://schemas.openxmlformats.org/officeDocument/2006/relationships/hyperlink" Target="https://www.tkiverkosto.fi/" TargetMode="External"/><Relationship Id="rId10" Type="http://schemas.openxmlformats.org/officeDocument/2006/relationships/hyperlink" Target="https://www.jamk.fi/fi/tutkimus-ja-kehitys/tki-projektit/keski-suomen-e-urheilun-osaamiskeskittyma" TargetMode="External"/><Relationship Id="rId19" Type="http://schemas.openxmlformats.org/officeDocument/2006/relationships/hyperlink" Target="https://www.laukaanyrityspalvelut.fi/yrityksen-kehittaminen/elinkeinohankkeet-laukaassa/culture-in-nature-hanke/" TargetMode="External"/><Relationship Id="rId4" Type="http://schemas.openxmlformats.org/officeDocument/2006/relationships/hyperlink" Target="https://www3.jkl.fi/projektisalkku/selaa.php/253457" TargetMode="External"/><Relationship Id="rId9" Type="http://schemas.openxmlformats.org/officeDocument/2006/relationships/hyperlink" Target="https://converis.jyu.fi/converis/portal/detail/Project/194734490?lang=fi_FI" TargetMode="External"/><Relationship Id="rId14" Type="http://schemas.openxmlformats.org/officeDocument/2006/relationships/hyperlink" Target="https://www.jyvaskyla.fi/kaupunki-ja-paatoksenteko/strategia-ja-kehittaminen/hankkeet/kestava-kaupunkikehittaminen/wellbeing" TargetMode="External"/><Relationship Id="rId22" Type="http://schemas.openxmlformats.org/officeDocument/2006/relationships/hyperlink" Target="https://www.jamk.fi/fi/tutkimus-ja-kehitys/tki-projektit/sport-innovation-hub-jyvaskyla-digiratkaisuilla-kilpailuetu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jamk.fi/fi/tutkimus-ja-kehitys/tki-projektit/avoin-laboratorio-biotalouteen-alabio" TargetMode="External"/><Relationship Id="rId13" Type="http://schemas.openxmlformats.org/officeDocument/2006/relationships/hyperlink" Target="https://www.jamk.fi/fi/projekti/teopuuks" TargetMode="External"/><Relationship Id="rId18" Type="http://schemas.openxmlformats.org/officeDocument/2006/relationships/hyperlink" Target="https://www.jyvaskyla.fi/kaupunki-ja-paatoksenteko/strategia-ja-kehittaminen/hankkeet/kestava-kaupunkikehittaminen/wellbeing" TargetMode="External"/><Relationship Id="rId26" Type="http://schemas.openxmlformats.org/officeDocument/2006/relationships/hyperlink" Target="https://www.jamk.fi/fi/tutkimus-ja-kehitys/tki-projektit/ukko-uudet-kaukolampokonseptit-investoinnit" TargetMode="External"/><Relationship Id="rId39" Type="http://schemas.openxmlformats.org/officeDocument/2006/relationships/hyperlink" Target="https://www.jamk.fi/fi/tutkimus-ja-kehitys/tki-projektit/kestavaa-kasvua-systeemialykkaasti-verkostossa" TargetMode="External"/><Relationship Id="rId3" Type="http://schemas.openxmlformats.org/officeDocument/2006/relationships/hyperlink" Target="https://www.jyu.fi/fi/hankkeet/tutkimus-ja-teknologiapalveluiden-kehittaminen-tki-telakointi" TargetMode="External"/><Relationship Id="rId21" Type="http://schemas.openxmlformats.org/officeDocument/2006/relationships/hyperlink" Target="https://www.jyvaskyla.fi/kaupunki-ja-paatoksenteko/strategia-ja-kehittaminen/hankkeet/kestava-kaupunkikehittaminen-1" TargetMode="External"/><Relationship Id="rId34" Type="http://schemas.openxmlformats.org/officeDocument/2006/relationships/hyperlink" Target="https://converis.jyu.fi/converis/portal/detail/Project/220931612?lang=en_GB" TargetMode="External"/><Relationship Id="rId42" Type="http://schemas.openxmlformats.org/officeDocument/2006/relationships/printerSettings" Target="../printerSettings/printerSettings4.bin"/><Relationship Id="rId7" Type="http://schemas.openxmlformats.org/officeDocument/2006/relationships/hyperlink" Target="https://www.jyvaskyla.fi/kaupunki-ja-paatoksenteko/strategia-ja-kehittaminen/hankkeet/kestava-kaupunkikehittaminen/data-ja" TargetMode="External"/><Relationship Id="rId12" Type="http://schemas.openxmlformats.org/officeDocument/2006/relationships/hyperlink" Target="https://www.gradia.fi/hankkeet?RepoProject=66147" TargetMode="External"/><Relationship Id="rId17" Type="http://schemas.openxmlformats.org/officeDocument/2006/relationships/hyperlink" Target="https://www.jyu.fi/fi/hankkeet/wellbeing-data-lab-synteettisen-hyvinvointidatan-hautomo" TargetMode="External"/><Relationship Id="rId25" Type="http://schemas.openxmlformats.org/officeDocument/2006/relationships/hyperlink" Target="https://converis.jyu.fi/converis/portal/detail/Project/183318313?lang=fi_FI" TargetMode="External"/><Relationship Id="rId33" Type="http://schemas.openxmlformats.org/officeDocument/2006/relationships/hyperlink" Target="https://www.jamk.fi/fi/tutkimus-ja-kehitys/tki-projektit/sport-innovation-hub-jyvaskyla-digiratkaisuilla-kilpailuetua" TargetMode="External"/><Relationship Id="rId38" Type="http://schemas.openxmlformats.org/officeDocument/2006/relationships/hyperlink" Target="https://www.jyu.fi/fi/tutkimusryhmat/huokosmateriaalit-ja-molekyylikapselit" TargetMode="External"/><Relationship Id="rId2" Type="http://schemas.openxmlformats.org/officeDocument/2006/relationships/hyperlink" Target="https://www.jyvaskyla.fi/kaupunki-ja-paatoksenteko/strategia-ja-kehittaminen/hankkeet/kestava-kaupunkikehittaminen/tiede-ja" TargetMode="External"/><Relationship Id="rId16" Type="http://schemas.openxmlformats.org/officeDocument/2006/relationships/hyperlink" Target="https://yritystehdas.fi/kyky-kasvaa-kestavasti" TargetMode="External"/><Relationship Id="rId20" Type="http://schemas.openxmlformats.org/officeDocument/2006/relationships/hyperlink" Target="https://www.jyu.fi/fi/hankkeet/lth-utv-alustan-hyodyntaminen-liikunnan-terveyden-edistamisen-ja-hyvinvoinnin-alalla" TargetMode="External"/><Relationship Id="rId29" Type="http://schemas.openxmlformats.org/officeDocument/2006/relationships/hyperlink" Target="https://www.jamk.fi/fi/tutkimus-ja-kehitys/tki-projektit/vedyn-valtatiella-h2vt4" TargetMode="External"/><Relationship Id="rId41" Type="http://schemas.openxmlformats.org/officeDocument/2006/relationships/hyperlink" Target="https://www.jamk.fi/fi/tutkimus-ja-kehitys/tki-projektit/hiilivirrat-arvokkaiksi-tuotteiksi" TargetMode="External"/><Relationship Id="rId1" Type="http://schemas.openxmlformats.org/officeDocument/2006/relationships/hyperlink" Target="https://cris.vtt.fi/en/projects/future-fibre-products-ffp2020" TargetMode="External"/><Relationship Id="rId6" Type="http://schemas.openxmlformats.org/officeDocument/2006/relationships/hyperlink" Target="https://www.jyu.fi/fi/hankkeet/tki-toiminnan-jarjestelmallinen-luominen-ja-vahvistaminen-yhteistoimintamalli-kilpailukyvyn-tukena" TargetMode="External"/><Relationship Id="rId11" Type="http://schemas.openxmlformats.org/officeDocument/2006/relationships/hyperlink" Target="https://www.luke.fi/fi/projektit/kivametsa" TargetMode="External"/><Relationship Id="rId24" Type="http://schemas.openxmlformats.org/officeDocument/2006/relationships/hyperlink" Target="https://www.jamk.fi/fi/tutkimus-ja-kehitys/tki-projektit/keski-suomen-e-urheilun-osaamiskeskittyma" TargetMode="External"/><Relationship Id="rId32" Type="http://schemas.openxmlformats.org/officeDocument/2006/relationships/hyperlink" Target="https://poke.fi/hankkeet/ukko" TargetMode="External"/><Relationship Id="rId37" Type="http://schemas.openxmlformats.org/officeDocument/2006/relationships/hyperlink" Target="https://www.jamk.fi/fi/projekti/suomen-kyberosaamiskeskus-ficec" TargetMode="External"/><Relationship Id="rId40" Type="http://schemas.openxmlformats.org/officeDocument/2006/relationships/hyperlink" Target="https://www.hamk.fi/projektit/systeemialykas-verkosto/" TargetMode="External"/><Relationship Id="rId5" Type="http://schemas.openxmlformats.org/officeDocument/2006/relationships/hyperlink" Target="https://www.jyvaskyla.fi/kaupunki-ja-paatoksenteko/strategia-ja-kehittaminen/hankkeet/kestava-kaupunkikehittaminen-0" TargetMode="External"/><Relationship Id="rId15" Type="http://schemas.openxmlformats.org/officeDocument/2006/relationships/hyperlink" Target="https://www3.jkl.fi/projektisalkku/selaa.php/253457" TargetMode="External"/><Relationship Id="rId23" Type="http://schemas.openxmlformats.org/officeDocument/2006/relationships/hyperlink" Target="https://www.gradia.fi/hankkeet?RepoProject=66150" TargetMode="External"/><Relationship Id="rId28" Type="http://schemas.openxmlformats.org/officeDocument/2006/relationships/hyperlink" Target="https://eur02.safelinks.protection.outlook.com/?url=https%3A%2F%2Fkasvuopen.fi%2Fmuut-yhteistyot%2F&amp;data=05%7C02%7C%7C774c81d8b8c940bc8d9408dc32fcdce7%7Ca661ced615b34b1282196cffb31fb413%7C0%7C0%7C638441308834642367%7CUnknown%7CTWFpbGZsb3d8eyJWIjoiMC4wLjAwMDAiLCJQIjoiV2luMzIiLCJBTiI6Ik1haWwiLCJXVCI6Mn0%3D%7C0%7C%7C%7C&amp;sdata=kzlzhatzgGVaRFE%2F2xsGWjBbCQd5Y6TKPMxqJuebTFA%3D&amp;reserved=0" TargetMode="External"/><Relationship Id="rId36" Type="http://schemas.openxmlformats.org/officeDocument/2006/relationships/hyperlink" Target="https://www.jyu.fi/fi/suomen-kyberosaamiskeskus-ficec" TargetMode="External"/><Relationship Id="rId10" Type="http://schemas.openxmlformats.org/officeDocument/2006/relationships/hyperlink" Target="https://www.keulink.fi/keuruu-tki-keskus/" TargetMode="External"/><Relationship Id="rId19" Type="http://schemas.openxmlformats.org/officeDocument/2006/relationships/hyperlink" Target="https://www.jyu.fi/fi/hankkeet/keski-suomen-ai-hub-ii" TargetMode="External"/><Relationship Id="rId31" Type="http://schemas.openxmlformats.org/officeDocument/2006/relationships/hyperlink" Target="https://www.jamk.fi/fi/tutkimus-ja-kehitys/tki-projektit/uudet-kaukolampokonseptit" TargetMode="External"/><Relationship Id="rId4" Type="http://schemas.openxmlformats.org/officeDocument/2006/relationships/hyperlink" Target="https://www.jamk.fi/fi/tutkimus-ja-kehitys/tki-projektit/tki-telakointi" TargetMode="External"/><Relationship Id="rId9" Type="http://schemas.openxmlformats.org/officeDocument/2006/relationships/hyperlink" Target="https://www.jyu.fi/fi/hankkeet/kriittiset-raaka-aineet-tietoon-talteen-ja-kiertoon-kriit" TargetMode="External"/><Relationship Id="rId14" Type="http://schemas.openxmlformats.org/officeDocument/2006/relationships/hyperlink" Target="https://www.metsakeskus.fi/fi/hankkeet/teollisen-puurakentamisen-kehittaminen-keski-suomessa" TargetMode="External"/><Relationship Id="rId22" Type="http://schemas.openxmlformats.org/officeDocument/2006/relationships/hyperlink" Target="https://kasvuopen.fi/muut-yhteistyot/" TargetMode="External"/><Relationship Id="rId27" Type="http://schemas.openxmlformats.org/officeDocument/2006/relationships/hyperlink" Target="https://converis.jyu.fi/converis/portal/detail/Project/194734490?lang=fi_FI" TargetMode="External"/><Relationship Id="rId30" Type="http://schemas.openxmlformats.org/officeDocument/2006/relationships/hyperlink" Target="https://www.jamk.fi/fi/projekti/protoks" TargetMode="External"/><Relationship Id="rId35" Type="http://schemas.openxmlformats.org/officeDocument/2006/relationships/hyperlink" Target="https://www.tkiverkosto.fi/" TargetMode="External"/><Relationship Id="rId4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poke.fi/hankkeet/finnish-future-farm" TargetMode="External"/><Relationship Id="rId13" Type="http://schemas.openxmlformats.org/officeDocument/2006/relationships/hyperlink" Target="https://viitasaari.fi/kaupunki-ja-hallinto/hankkeet/viitasaaren-vesistomatkailun-investointihanke/" TargetMode="External"/><Relationship Id="rId18" Type="http://schemas.openxmlformats.org/officeDocument/2006/relationships/hyperlink" Target="https://www.laukaanyrityspalvelut.fi/yrityksen-kehittaminen/elinkeinohankkeet-laukaassa/culture-in-nature-hanke/" TargetMode="External"/><Relationship Id="rId26" Type="http://schemas.openxmlformats.org/officeDocument/2006/relationships/hyperlink" Target="https://www.laukaanyrityspalvelut.fi/yrityksen-kehittaminen/elinkeinohankkeet-laukaassa/laukaanportti-ja-morkokorpi-uutta-kasvua-vihreasta-logistiikasta-ja-kiertotaloudesta/" TargetMode="External"/><Relationship Id="rId3" Type="http://schemas.openxmlformats.org/officeDocument/2006/relationships/hyperlink" Target="https://converis.jyu.fi/converis/portal/detail/Project/197745836?lang=fi_FI" TargetMode="External"/><Relationship Id="rId21" Type="http://schemas.openxmlformats.org/officeDocument/2006/relationships/hyperlink" Target="https://converis.jyu.fi/converis/portal/detail/Project/194351321?lang=fi_FI" TargetMode="External"/><Relationship Id="rId34" Type="http://schemas.openxmlformats.org/officeDocument/2006/relationships/printerSettings" Target="../printerSettings/printerSettings5.bin"/><Relationship Id="rId7" Type="http://schemas.openxmlformats.org/officeDocument/2006/relationships/hyperlink" Target="https://www.jamk.fi/fi/tutkimus-ja-kehitys/tki-projektit/finnish-future-farm" TargetMode="External"/><Relationship Id="rId12" Type="http://schemas.openxmlformats.org/officeDocument/2006/relationships/hyperlink" Target="https://pihtipudas.fi/tyo-ja-yrittaminen/yrittajan-palvelut/kehittamishankkeet/vt4-matkailuympariston-investointihanke/" TargetMode="External"/><Relationship Id="rId17" Type="http://schemas.openxmlformats.org/officeDocument/2006/relationships/hyperlink" Target="https://www.laukaanyrityspalvelut.fi/yrityksen-kehittaminen/elinkeinohankkeet-laukaassa/culture-in-nature-hanke/" TargetMode="External"/><Relationship Id="rId25" Type="http://schemas.openxmlformats.org/officeDocument/2006/relationships/hyperlink" Target="https://saarijarvi.fi/kaupunki-ja-hallinto/saarijarven-kaupungin-hankkeet/linna-teollisuusalueen-suunnittelu-ja-rakentaminen/" TargetMode="External"/><Relationship Id="rId33" Type="http://schemas.openxmlformats.org/officeDocument/2006/relationships/hyperlink" Target="https://www.jamsa.fi/tyo-ja-yrittaminen/sijoitu-jamsaan/himos/kaynnissa-olevat-hankkeet/himos-jamsan-ulkoilureitiston-rakentaminen-investointihanke/" TargetMode="External"/><Relationship Id="rId2" Type="http://schemas.openxmlformats.org/officeDocument/2006/relationships/hyperlink" Target="https://www.jamk.fi/fi/tutkimus-ja-kehitys/tki-projektit/gh2addva-lisaarvoa-uusilla-vihreilla-vetyteknologioilla-energiantuotantoon-siirtoon-ja" TargetMode="External"/><Relationship Id="rId16" Type="http://schemas.openxmlformats.org/officeDocument/2006/relationships/hyperlink" Target="https://www.kannonkoski.fi/kannonkosken-matkailupalveluverkosto" TargetMode="External"/><Relationship Id="rId20" Type="http://schemas.openxmlformats.org/officeDocument/2006/relationships/hyperlink" Target="https://poke.fi/hankkeet/finnish-future-farm" TargetMode="External"/><Relationship Id="rId29" Type="http://schemas.openxmlformats.org/officeDocument/2006/relationships/hyperlink" Target="https://www.metsakeskus.fi/fi/hankkeet/helea" TargetMode="External"/><Relationship Id="rId1" Type="http://schemas.openxmlformats.org/officeDocument/2006/relationships/hyperlink" Target="https://www.jamk.fi/fi/tutkimus-ja-kehitys/tki-projektit/kestavan-energiajarjestelman-modernien-arvoketjujen-resilienssi-kemar" TargetMode="External"/><Relationship Id="rId6" Type="http://schemas.openxmlformats.org/officeDocument/2006/relationships/hyperlink" Target="https://www.laukaanyrityspalvelut.fi/yrityksen-kehittaminen/elinkeinohankkeet-laukaassa/yritystankkaamo/" TargetMode="External"/><Relationship Id="rId11" Type="http://schemas.openxmlformats.org/officeDocument/2006/relationships/hyperlink" Target="https://www.luke.fi/fi/projektit/kiertokala" TargetMode="External"/><Relationship Id="rId24" Type="http://schemas.openxmlformats.org/officeDocument/2006/relationships/hyperlink" Target="https://karstula.fi/asuminen-ja-ymparisto/koivurannanteollisuusalueen-infranrakentamishanke/" TargetMode="External"/><Relationship Id="rId32" Type="http://schemas.openxmlformats.org/officeDocument/2006/relationships/hyperlink" Target="https://konnevesi.fi/konneveden-toripuistosta-nykyaikainen-tapahtuma-alusta/" TargetMode="External"/><Relationship Id="rId5" Type="http://schemas.openxmlformats.org/officeDocument/2006/relationships/hyperlink" Target="https://wiilo.fi/" TargetMode="External"/><Relationship Id="rId15" Type="http://schemas.openxmlformats.org/officeDocument/2006/relationships/hyperlink" Target="https://www.joutsa.fi/asuminen-ja-ymparisto/joutsan-keskusta-alueen-kehittamissuunnitelma-hanke/" TargetMode="External"/><Relationship Id="rId23" Type="http://schemas.openxmlformats.org/officeDocument/2006/relationships/hyperlink" Target="https://hiilineutraali.keskisuomi.fi/lumoava/" TargetMode="External"/><Relationship Id="rId28" Type="http://schemas.openxmlformats.org/officeDocument/2006/relationships/hyperlink" Target="https://www.jamk.fi/fi/tutkimus-ja-kehitys/tki-projektit/turvemaiden-uudet-viljelykasvit-seka-biosivuvirrat-tuotantoketjut-arvoaineet-ja-kiertotalous" TargetMode="External"/><Relationship Id="rId10" Type="http://schemas.openxmlformats.org/officeDocument/2006/relationships/hyperlink" Target="https://converis.jyu.fi/converis/portal/detail/Project/197632803?lang=fi_FI" TargetMode="External"/><Relationship Id="rId19" Type="http://schemas.openxmlformats.org/officeDocument/2006/relationships/hyperlink" Target="https://www.jamk.fi/fi/tutkimus-ja-kehitys/tki-projektit/gh2addva-lisaarvoa-uusilla-vihreilla-vetyteknologioilla-energiantuotantoon-siirtoon-ja" TargetMode="External"/><Relationship Id="rId31" Type="http://schemas.openxmlformats.org/officeDocument/2006/relationships/hyperlink" Target="https://converis.jyu.fi/converis/portal/detail/Project/233318252?lang=fi_FI" TargetMode="External"/><Relationship Id="rId4" Type="http://schemas.openxmlformats.org/officeDocument/2006/relationships/hyperlink" Target="https://poke.fi/hankkeet/windsolab" TargetMode="External"/><Relationship Id="rId9" Type="http://schemas.openxmlformats.org/officeDocument/2006/relationships/hyperlink" Target="https://www.jamk.fi/fi/tutkimus-ja-kehitys/tki-projektit/vihreaan-siirtymaan-ratkaisuja-tuhkan-hyotykayton-ja-tuhkalannoituksen-lisaamisella" TargetMode="External"/><Relationship Id="rId14" Type="http://schemas.openxmlformats.org/officeDocument/2006/relationships/hyperlink" Target="https://witas.fi/sydansuomen-luontomatkailun-kasvuohjelma-kaynnistyi" TargetMode="External"/><Relationship Id="rId22" Type="http://schemas.openxmlformats.org/officeDocument/2006/relationships/hyperlink" Target="https://converis.jyu.fi/converis/portal/detail/Project/194351321?lang=fi_FI" TargetMode="External"/><Relationship Id="rId27" Type="http://schemas.openxmlformats.org/officeDocument/2006/relationships/hyperlink" Target="https://www.keulink.fi/hankkeet/" TargetMode="External"/><Relationship Id="rId30" Type="http://schemas.openxmlformats.org/officeDocument/2006/relationships/hyperlink" Target="https://www.jyu.fi/fi/hankkeet/vedyn-tuotanto-ja-varastointi-teollisen-uudistumisen-mahdollistajana-keski-suomessa-hyper" TargetMode="External"/><Relationship Id="rId35"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29831-94FB-4478-A5EA-9BEBF1B4CA98}">
  <dimension ref="A1:R40"/>
  <sheetViews>
    <sheetView showGridLines="0" tabSelected="1" zoomScaleNormal="100" workbookViewId="0">
      <selection activeCell="A2" sqref="A2"/>
    </sheetView>
  </sheetViews>
  <sheetFormatPr defaultRowHeight="12.75" x14ac:dyDescent="0.2"/>
  <cols>
    <col min="1" max="1" width="9.140625" style="3"/>
    <col min="2" max="2" width="10.140625" style="3" bestFit="1" customWidth="1"/>
    <col min="3" max="3" width="43.140625" style="3" customWidth="1"/>
    <col min="4" max="4" width="32.7109375" style="3" customWidth="1"/>
    <col min="5" max="5" width="32.7109375" style="118" customWidth="1"/>
    <col min="6" max="6" width="9.28515625" style="5" customWidth="1"/>
    <col min="7" max="7" width="9.7109375" style="3" customWidth="1"/>
    <col min="8" max="8" width="11.85546875" style="3" customWidth="1"/>
    <col min="9" max="9" width="45.7109375" style="3" customWidth="1"/>
    <col min="10" max="10" width="47.7109375" style="3" customWidth="1"/>
    <col min="11" max="11" width="12" style="3" customWidth="1"/>
    <col min="12" max="12" width="11.5703125" style="3" customWidth="1"/>
    <col min="13" max="13" width="45.85546875" style="3" customWidth="1"/>
    <col min="14" max="14" width="16.7109375" style="3" customWidth="1"/>
    <col min="15" max="15" width="14.7109375" style="3" customWidth="1"/>
    <col min="16" max="16" width="16.28515625" style="3" customWidth="1"/>
    <col min="17" max="17" width="14.140625" style="3" customWidth="1"/>
    <col min="18" max="18" width="15.5703125" style="3" customWidth="1"/>
    <col min="19" max="19" width="17.5703125" style="3" customWidth="1"/>
    <col min="20" max="16384" width="9.140625" style="3"/>
  </cols>
  <sheetData>
    <row r="1" spans="1:18" ht="45" customHeight="1" x14ac:dyDescent="0.2"/>
    <row r="2" spans="1:18" s="95" customFormat="1" ht="27" customHeight="1" x14ac:dyDescent="0.25">
      <c r="A2" s="16" t="s">
        <v>477</v>
      </c>
      <c r="E2" s="118"/>
      <c r="F2" s="96"/>
      <c r="G2" s="97"/>
      <c r="H2" s="97"/>
      <c r="I2" s="97"/>
      <c r="J2" s="97"/>
      <c r="M2" s="97"/>
    </row>
    <row r="3" spans="1:18" ht="21" customHeight="1" x14ac:dyDescent="0.2">
      <c r="A3" s="7" t="s">
        <v>0</v>
      </c>
      <c r="B3" s="2"/>
      <c r="G3" s="4"/>
      <c r="H3" s="4"/>
      <c r="I3" s="4"/>
      <c r="J3" s="4"/>
      <c r="M3" s="4"/>
    </row>
    <row r="4" spans="1:18" s="4" customFormat="1" ht="25.5" x14ac:dyDescent="0.2">
      <c r="C4" s="75" t="s">
        <v>1</v>
      </c>
      <c r="D4" s="44" t="s">
        <v>2</v>
      </c>
      <c r="E4" s="44" t="s">
        <v>3</v>
      </c>
      <c r="F4" s="75" t="s">
        <v>4</v>
      </c>
      <c r="G4" s="75" t="s">
        <v>5</v>
      </c>
      <c r="H4" s="6" t="s">
        <v>6</v>
      </c>
      <c r="I4" s="6" t="s">
        <v>7</v>
      </c>
      <c r="J4" s="98" t="s">
        <v>8</v>
      </c>
      <c r="K4" s="75" t="s">
        <v>9</v>
      </c>
      <c r="L4" s="75" t="s">
        <v>10</v>
      </c>
      <c r="M4" s="144" t="s">
        <v>11</v>
      </c>
      <c r="N4" s="75" t="s">
        <v>12</v>
      </c>
      <c r="O4" s="145" t="s">
        <v>13</v>
      </c>
      <c r="P4" s="75" t="s">
        <v>14</v>
      </c>
      <c r="Q4" s="145" t="s">
        <v>15</v>
      </c>
      <c r="R4" s="75" t="s">
        <v>16</v>
      </c>
    </row>
    <row r="5" spans="1:18" ht="31.5" customHeight="1" x14ac:dyDescent="0.2">
      <c r="A5" s="222" t="s">
        <v>17</v>
      </c>
      <c r="B5" s="219">
        <f>SUM(N5:N13)</f>
        <v>5459852</v>
      </c>
      <c r="C5" s="197" t="s">
        <v>18</v>
      </c>
      <c r="D5" s="38" t="s">
        <v>19</v>
      </c>
      <c r="E5" s="240" t="s">
        <v>20</v>
      </c>
      <c r="F5" s="45" t="s">
        <v>21</v>
      </c>
      <c r="G5" s="45" t="s">
        <v>22</v>
      </c>
      <c r="H5" s="243" t="s">
        <v>23</v>
      </c>
      <c r="I5" s="210" t="s">
        <v>24</v>
      </c>
      <c r="J5" s="210" t="s">
        <v>25</v>
      </c>
      <c r="K5" s="81">
        <v>45170</v>
      </c>
      <c r="L5" s="81">
        <v>46203</v>
      </c>
      <c r="M5" s="38" t="s">
        <v>26</v>
      </c>
      <c r="N5" s="61">
        <v>1336144</v>
      </c>
      <c r="O5" s="65">
        <v>15000</v>
      </c>
      <c r="P5" s="61">
        <v>126487</v>
      </c>
      <c r="Q5" s="61">
        <v>265000</v>
      </c>
      <c r="R5" s="61">
        <f>SUM(N5:Q5)</f>
        <v>1742631</v>
      </c>
    </row>
    <row r="6" spans="1:18" ht="97.5" customHeight="1" x14ac:dyDescent="0.2">
      <c r="A6" s="223"/>
      <c r="B6" s="220"/>
      <c r="C6" s="298" t="s">
        <v>27</v>
      </c>
      <c r="D6" s="39" t="s">
        <v>19</v>
      </c>
      <c r="E6" s="241"/>
      <c r="F6" s="47" t="s">
        <v>28</v>
      </c>
      <c r="G6" s="47" t="s">
        <v>22</v>
      </c>
      <c r="H6" s="244"/>
      <c r="I6" s="211"/>
      <c r="J6" s="211"/>
      <c r="K6" s="83">
        <v>45170</v>
      </c>
      <c r="L6" s="83">
        <v>46203</v>
      </c>
      <c r="M6" s="39" t="s">
        <v>26</v>
      </c>
      <c r="N6" s="63">
        <v>355250</v>
      </c>
      <c r="O6" s="67">
        <v>0</v>
      </c>
      <c r="P6" s="63">
        <v>152250</v>
      </c>
      <c r="Q6" s="63">
        <v>0</v>
      </c>
      <c r="R6" s="63">
        <f t="shared" ref="R6:R35" si="0">SUM(N6:Q6)</f>
        <v>507500</v>
      </c>
    </row>
    <row r="7" spans="1:18" ht="66" customHeight="1" x14ac:dyDescent="0.2">
      <c r="A7" s="223"/>
      <c r="B7" s="220"/>
      <c r="C7" s="292" t="s">
        <v>29</v>
      </c>
      <c r="D7" s="26" t="s">
        <v>19</v>
      </c>
      <c r="E7" s="153" t="s">
        <v>30</v>
      </c>
      <c r="F7" s="48" t="s">
        <v>31</v>
      </c>
      <c r="G7" s="48" t="s">
        <v>22</v>
      </c>
      <c r="H7" s="243" t="s">
        <v>23</v>
      </c>
      <c r="I7" s="210" t="s">
        <v>32</v>
      </c>
      <c r="J7" s="210" t="s">
        <v>33</v>
      </c>
      <c r="K7" s="84">
        <v>45292</v>
      </c>
      <c r="L7" s="84">
        <v>46203</v>
      </c>
      <c r="M7" s="40" t="s">
        <v>34</v>
      </c>
      <c r="N7" s="76">
        <v>1104040</v>
      </c>
      <c r="O7" s="78">
        <v>0</v>
      </c>
      <c r="P7" s="76">
        <v>221009</v>
      </c>
      <c r="Q7" s="78">
        <v>55000</v>
      </c>
      <c r="R7" s="76">
        <f t="shared" si="0"/>
        <v>1380049</v>
      </c>
    </row>
    <row r="8" spans="1:18" ht="67.5" customHeight="1" x14ac:dyDescent="0.2">
      <c r="A8" s="223"/>
      <c r="B8" s="220"/>
      <c r="C8" s="299"/>
      <c r="D8" s="23" t="s">
        <v>35</v>
      </c>
      <c r="E8" s="153" t="s">
        <v>36</v>
      </c>
      <c r="F8" s="46" t="s">
        <v>37</v>
      </c>
      <c r="G8" s="46" t="s">
        <v>22</v>
      </c>
      <c r="H8" s="245"/>
      <c r="I8" s="231"/>
      <c r="J8" s="231"/>
      <c r="K8" s="82">
        <v>45292</v>
      </c>
      <c r="L8" s="82">
        <v>46203</v>
      </c>
      <c r="M8" s="22" t="s">
        <v>26</v>
      </c>
      <c r="N8" s="62">
        <v>156905</v>
      </c>
      <c r="O8" s="66">
        <v>0</v>
      </c>
      <c r="P8" s="62">
        <v>39228</v>
      </c>
      <c r="Q8" s="66">
        <v>0</v>
      </c>
      <c r="R8" s="62">
        <f t="shared" si="0"/>
        <v>196133</v>
      </c>
    </row>
    <row r="9" spans="1:18" ht="72" customHeight="1" x14ac:dyDescent="0.2">
      <c r="A9" s="223"/>
      <c r="B9" s="220"/>
      <c r="C9" s="298" t="s">
        <v>38</v>
      </c>
      <c r="D9" s="24" t="s">
        <v>19</v>
      </c>
      <c r="E9" s="153" t="s">
        <v>30</v>
      </c>
      <c r="F9" s="47" t="s">
        <v>39</v>
      </c>
      <c r="G9" s="47" t="s">
        <v>22</v>
      </c>
      <c r="H9" s="244"/>
      <c r="I9" s="211"/>
      <c r="J9" s="211"/>
      <c r="K9" s="83">
        <v>45292</v>
      </c>
      <c r="L9" s="83">
        <v>46203</v>
      </c>
      <c r="M9" s="39" t="s">
        <v>40</v>
      </c>
      <c r="N9" s="63">
        <v>134284</v>
      </c>
      <c r="O9" s="67">
        <v>0</v>
      </c>
      <c r="P9" s="63">
        <v>57551</v>
      </c>
      <c r="Q9" s="67">
        <v>0</v>
      </c>
      <c r="R9" s="63">
        <f t="shared" si="0"/>
        <v>191835</v>
      </c>
    </row>
    <row r="10" spans="1:18" ht="142.5" customHeight="1" x14ac:dyDescent="0.2">
      <c r="A10" s="223"/>
      <c r="B10" s="220"/>
      <c r="C10" s="116" t="s">
        <v>41</v>
      </c>
      <c r="D10" s="42" t="s">
        <v>42</v>
      </c>
      <c r="E10" s="119" t="s">
        <v>43</v>
      </c>
      <c r="F10" s="176" t="s">
        <v>44</v>
      </c>
      <c r="G10" s="176" t="s">
        <v>45</v>
      </c>
      <c r="H10" s="176" t="s">
        <v>46</v>
      </c>
      <c r="I10" s="104" t="s">
        <v>47</v>
      </c>
      <c r="J10" s="110" t="s">
        <v>48</v>
      </c>
      <c r="K10" s="86">
        <v>45292</v>
      </c>
      <c r="L10" s="86">
        <v>46387</v>
      </c>
      <c r="M10" s="43" t="s">
        <v>26</v>
      </c>
      <c r="N10" s="87">
        <v>1012526</v>
      </c>
      <c r="O10" s="88">
        <v>0</v>
      </c>
      <c r="P10" s="87">
        <v>112238</v>
      </c>
      <c r="Q10" s="88">
        <v>1120000</v>
      </c>
      <c r="R10" s="87">
        <f t="shared" si="0"/>
        <v>2244764</v>
      </c>
    </row>
    <row r="11" spans="1:18" ht="142.5" customHeight="1" x14ac:dyDescent="0.2">
      <c r="A11" s="223"/>
      <c r="B11" s="220"/>
      <c r="C11" s="298" t="s">
        <v>49</v>
      </c>
      <c r="D11" s="27" t="s">
        <v>50</v>
      </c>
      <c r="E11" s="27"/>
      <c r="F11" s="47" t="s">
        <v>51</v>
      </c>
      <c r="G11" s="47" t="s">
        <v>22</v>
      </c>
      <c r="H11" s="173" t="s">
        <v>23</v>
      </c>
      <c r="I11" s="107" t="s">
        <v>52</v>
      </c>
      <c r="J11" s="107" t="s">
        <v>53</v>
      </c>
      <c r="K11" s="83">
        <v>45536</v>
      </c>
      <c r="L11" s="83">
        <v>46234</v>
      </c>
      <c r="M11" s="39" t="s">
        <v>54</v>
      </c>
      <c r="N11" s="63">
        <v>390774</v>
      </c>
      <c r="O11" s="67">
        <v>167476</v>
      </c>
      <c r="P11" s="63">
        <v>0</v>
      </c>
      <c r="Q11" s="67">
        <v>0</v>
      </c>
      <c r="R11" s="63">
        <f t="shared" si="0"/>
        <v>558250</v>
      </c>
    </row>
    <row r="12" spans="1:18" ht="55.5" customHeight="1" x14ac:dyDescent="0.2">
      <c r="A12" s="223"/>
      <c r="B12" s="220"/>
      <c r="C12" s="197" t="s">
        <v>55</v>
      </c>
      <c r="D12" s="38" t="s">
        <v>56</v>
      </c>
      <c r="E12" s="238" t="s">
        <v>57</v>
      </c>
      <c r="F12" s="45" t="s">
        <v>58</v>
      </c>
      <c r="G12" s="45" t="s">
        <v>22</v>
      </c>
      <c r="H12" s="243" t="s">
        <v>59</v>
      </c>
      <c r="I12" s="210" t="s">
        <v>60</v>
      </c>
      <c r="J12" s="210" t="s">
        <v>61</v>
      </c>
      <c r="K12" s="81">
        <v>45170</v>
      </c>
      <c r="L12" s="81">
        <v>46112</v>
      </c>
      <c r="M12" s="38" t="s">
        <v>62</v>
      </c>
      <c r="N12" s="61">
        <v>229575</v>
      </c>
      <c r="O12" s="65">
        <v>57396</v>
      </c>
      <c r="P12" s="61">
        <v>0</v>
      </c>
      <c r="Q12" s="65">
        <v>0</v>
      </c>
      <c r="R12" s="61">
        <f t="shared" si="0"/>
        <v>286971</v>
      </c>
    </row>
    <row r="13" spans="1:18" ht="38.25" x14ac:dyDescent="0.2">
      <c r="A13" s="224"/>
      <c r="B13" s="221"/>
      <c r="C13" s="298" t="s">
        <v>63</v>
      </c>
      <c r="D13" s="39" t="s">
        <v>56</v>
      </c>
      <c r="E13" s="242"/>
      <c r="F13" s="47" t="s">
        <v>64</v>
      </c>
      <c r="G13" s="47" t="s">
        <v>22</v>
      </c>
      <c r="H13" s="244"/>
      <c r="I13" s="211"/>
      <c r="J13" s="211"/>
      <c r="K13" s="83">
        <v>45170</v>
      </c>
      <c r="L13" s="83">
        <v>46112</v>
      </c>
      <c r="M13" s="39" t="s">
        <v>62</v>
      </c>
      <c r="N13" s="63">
        <v>740354</v>
      </c>
      <c r="O13" s="67">
        <v>317296</v>
      </c>
      <c r="P13" s="63">
        <v>0</v>
      </c>
      <c r="Q13" s="67">
        <v>0</v>
      </c>
      <c r="R13" s="63">
        <f t="shared" si="0"/>
        <v>1057650</v>
      </c>
    </row>
    <row r="14" spans="1:18" ht="66.75" customHeight="1" x14ac:dyDescent="0.2">
      <c r="A14" s="227" t="s">
        <v>65</v>
      </c>
      <c r="B14" s="219">
        <f>SUM(N14:N19)</f>
        <v>5070353</v>
      </c>
      <c r="C14" s="300" t="s">
        <v>66</v>
      </c>
      <c r="D14" s="43" t="s">
        <v>67</v>
      </c>
      <c r="E14" s="119" t="s">
        <v>68</v>
      </c>
      <c r="F14" s="174" t="s">
        <v>69</v>
      </c>
      <c r="G14" s="174" t="s">
        <v>22</v>
      </c>
      <c r="H14" s="174" t="s">
        <v>23</v>
      </c>
      <c r="I14" s="175" t="s">
        <v>70</v>
      </c>
      <c r="J14" s="111" t="s">
        <v>71</v>
      </c>
      <c r="K14" s="86">
        <v>45170</v>
      </c>
      <c r="L14" s="86">
        <v>46022</v>
      </c>
      <c r="M14" s="43" t="s">
        <v>72</v>
      </c>
      <c r="N14" s="87">
        <v>3123750</v>
      </c>
      <c r="O14" s="88">
        <v>1338750</v>
      </c>
      <c r="P14" s="87">
        <v>0</v>
      </c>
      <c r="Q14" s="88">
        <v>0</v>
      </c>
      <c r="R14" s="61">
        <f t="shared" si="0"/>
        <v>4462500</v>
      </c>
    </row>
    <row r="15" spans="1:18" ht="66.75" customHeight="1" x14ac:dyDescent="0.2">
      <c r="A15" s="228"/>
      <c r="B15" s="223"/>
      <c r="C15" s="116" t="s">
        <v>73</v>
      </c>
      <c r="D15" s="27" t="s">
        <v>74</v>
      </c>
      <c r="E15" s="119" t="s">
        <v>75</v>
      </c>
      <c r="F15" s="176" t="s">
        <v>76</v>
      </c>
      <c r="G15" s="176" t="s">
        <v>22</v>
      </c>
      <c r="H15" s="176" t="s">
        <v>23</v>
      </c>
      <c r="I15" s="104" t="s">
        <v>77</v>
      </c>
      <c r="J15" s="108" t="s">
        <v>78</v>
      </c>
      <c r="K15" s="89">
        <v>45078</v>
      </c>
      <c r="L15" s="89">
        <v>46022</v>
      </c>
      <c r="M15" s="42" t="s">
        <v>79</v>
      </c>
      <c r="N15" s="64">
        <v>1158115</v>
      </c>
      <c r="O15" s="68">
        <v>496335</v>
      </c>
      <c r="P15" s="64">
        <v>0</v>
      </c>
      <c r="Q15" s="68">
        <v>0</v>
      </c>
      <c r="R15" s="61">
        <f t="shared" si="0"/>
        <v>1654450</v>
      </c>
    </row>
    <row r="16" spans="1:18" ht="76.5" x14ac:dyDescent="0.2">
      <c r="A16" s="228"/>
      <c r="B16" s="223"/>
      <c r="C16" s="300" t="s">
        <v>80</v>
      </c>
      <c r="D16" s="27" t="s">
        <v>81</v>
      </c>
      <c r="E16" s="119" t="s">
        <v>82</v>
      </c>
      <c r="F16" s="174" t="s">
        <v>83</v>
      </c>
      <c r="G16" s="176" t="s">
        <v>22</v>
      </c>
      <c r="H16" s="176" t="s">
        <v>23</v>
      </c>
      <c r="I16" s="103" t="s">
        <v>84</v>
      </c>
      <c r="J16" s="189" t="s">
        <v>85</v>
      </c>
      <c r="K16" s="89">
        <v>45139</v>
      </c>
      <c r="L16" s="89">
        <v>45639</v>
      </c>
      <c r="M16" s="42" t="s">
        <v>86</v>
      </c>
      <c r="N16" s="64">
        <v>330004</v>
      </c>
      <c r="O16" s="68">
        <v>141431</v>
      </c>
      <c r="P16" s="64">
        <v>0</v>
      </c>
      <c r="Q16" s="68">
        <v>0</v>
      </c>
      <c r="R16" s="61">
        <f t="shared" si="0"/>
        <v>471435</v>
      </c>
    </row>
    <row r="17" spans="1:18" ht="89.25" x14ac:dyDescent="0.2">
      <c r="A17" s="229"/>
      <c r="B17" s="225"/>
      <c r="C17" s="116" t="s">
        <v>87</v>
      </c>
      <c r="D17" s="27" t="s">
        <v>88</v>
      </c>
      <c r="E17" s="119" t="s">
        <v>89</v>
      </c>
      <c r="F17" s="176" t="s">
        <v>90</v>
      </c>
      <c r="G17" s="176" t="s">
        <v>22</v>
      </c>
      <c r="H17" s="176" t="s">
        <v>46</v>
      </c>
      <c r="I17" s="103" t="s">
        <v>91</v>
      </c>
      <c r="J17" s="108" t="s">
        <v>92</v>
      </c>
      <c r="K17" s="89">
        <v>45537</v>
      </c>
      <c r="L17" s="89">
        <v>46265</v>
      </c>
      <c r="M17" s="42" t="s">
        <v>93</v>
      </c>
      <c r="N17" s="64">
        <v>122000</v>
      </c>
      <c r="O17" s="68">
        <f>61109*0.5</f>
        <v>30554.5</v>
      </c>
      <c r="P17" s="64">
        <v>0</v>
      </c>
      <c r="Q17" s="68">
        <v>0</v>
      </c>
      <c r="R17" s="61">
        <f t="shared" si="0"/>
        <v>152554.5</v>
      </c>
    </row>
    <row r="18" spans="1:18" ht="102" x14ac:dyDescent="0.2">
      <c r="A18" s="229"/>
      <c r="B18" s="225"/>
      <c r="C18" s="116" t="s">
        <v>429</v>
      </c>
      <c r="D18" s="27" t="s">
        <v>100</v>
      </c>
      <c r="E18" s="192"/>
      <c r="F18" s="176" t="s">
        <v>430</v>
      </c>
      <c r="G18" s="173" t="s">
        <v>45</v>
      </c>
      <c r="H18" s="173" t="s">
        <v>23</v>
      </c>
      <c r="I18" s="107" t="s">
        <v>461</v>
      </c>
      <c r="J18" s="112" t="s">
        <v>462</v>
      </c>
      <c r="K18" s="92">
        <v>45658</v>
      </c>
      <c r="L18" s="92">
        <v>46387</v>
      </c>
      <c r="M18" s="91" t="s">
        <v>26</v>
      </c>
      <c r="N18" s="93">
        <v>212596</v>
      </c>
      <c r="O18" s="94">
        <v>53150</v>
      </c>
      <c r="P18" s="93">
        <v>0</v>
      </c>
      <c r="Q18" s="94">
        <v>0</v>
      </c>
      <c r="R18" s="61">
        <f t="shared" si="0"/>
        <v>265746</v>
      </c>
    </row>
    <row r="19" spans="1:18" ht="102" x14ac:dyDescent="0.2">
      <c r="A19" s="230"/>
      <c r="B19" s="226"/>
      <c r="C19" s="116" t="s">
        <v>94</v>
      </c>
      <c r="D19" s="42" t="s">
        <v>81</v>
      </c>
      <c r="E19" s="120"/>
      <c r="F19" s="176" t="s">
        <v>95</v>
      </c>
      <c r="G19" s="176" t="s">
        <v>22</v>
      </c>
      <c r="H19" s="176" t="s">
        <v>46</v>
      </c>
      <c r="I19" s="104" t="s">
        <v>96</v>
      </c>
      <c r="J19" s="108" t="s">
        <v>97</v>
      </c>
      <c r="K19" s="89">
        <v>45536</v>
      </c>
      <c r="L19" s="89">
        <v>46081</v>
      </c>
      <c r="M19" s="42" t="s">
        <v>86</v>
      </c>
      <c r="N19" s="64">
        <v>123888</v>
      </c>
      <c r="O19" s="68">
        <v>30972</v>
      </c>
      <c r="P19" s="64">
        <v>0</v>
      </c>
      <c r="Q19" s="68">
        <v>0</v>
      </c>
      <c r="R19" s="64">
        <f t="shared" si="0"/>
        <v>154860</v>
      </c>
    </row>
    <row r="20" spans="1:18" ht="60" customHeight="1" x14ac:dyDescent="0.2">
      <c r="A20" s="227" t="s">
        <v>98</v>
      </c>
      <c r="B20" s="233">
        <f>SUM(N20:N35)</f>
        <v>2723345</v>
      </c>
      <c r="C20" s="292" t="s">
        <v>99</v>
      </c>
      <c r="D20" s="26" t="s">
        <v>100</v>
      </c>
      <c r="E20" s="121" t="s">
        <v>101</v>
      </c>
      <c r="F20" s="45" t="s">
        <v>102</v>
      </c>
      <c r="G20" s="45" t="s">
        <v>45</v>
      </c>
      <c r="H20" s="243" t="s">
        <v>23</v>
      </c>
      <c r="I20" s="210" t="s">
        <v>103</v>
      </c>
      <c r="J20" s="210" t="s">
        <v>104</v>
      </c>
      <c r="K20" s="81">
        <v>44896</v>
      </c>
      <c r="L20" s="81">
        <v>45747</v>
      </c>
      <c r="M20" s="38" t="s">
        <v>26</v>
      </c>
      <c r="N20" s="61">
        <v>97749</v>
      </c>
      <c r="O20" s="65">
        <v>65168</v>
      </c>
      <c r="P20" s="61">
        <v>0</v>
      </c>
      <c r="Q20" s="65">
        <v>0</v>
      </c>
      <c r="R20" s="61">
        <f t="shared" si="0"/>
        <v>162917</v>
      </c>
    </row>
    <row r="21" spans="1:18" ht="34.5" customHeight="1" x14ac:dyDescent="0.2">
      <c r="A21" s="228"/>
      <c r="B21" s="234"/>
      <c r="C21" s="293"/>
      <c r="D21" s="23" t="s">
        <v>19</v>
      </c>
      <c r="E21" s="122" t="s">
        <v>105</v>
      </c>
      <c r="F21" s="46" t="s">
        <v>106</v>
      </c>
      <c r="G21" s="46" t="s">
        <v>45</v>
      </c>
      <c r="H21" s="245"/>
      <c r="I21" s="231"/>
      <c r="J21" s="231"/>
      <c r="K21" s="82">
        <v>44927</v>
      </c>
      <c r="L21" s="82">
        <v>45747</v>
      </c>
      <c r="M21" s="22" t="s">
        <v>26</v>
      </c>
      <c r="N21" s="62">
        <v>119952</v>
      </c>
      <c r="O21" s="66">
        <v>0</v>
      </c>
      <c r="P21" s="62">
        <v>100704</v>
      </c>
      <c r="Q21" s="66">
        <v>0</v>
      </c>
      <c r="R21" s="62">
        <f t="shared" si="0"/>
        <v>220656</v>
      </c>
    </row>
    <row r="22" spans="1:18" ht="41.25" customHeight="1" x14ac:dyDescent="0.2">
      <c r="A22" s="228"/>
      <c r="B22" s="234"/>
      <c r="C22" s="239"/>
      <c r="D22" s="24" t="s">
        <v>35</v>
      </c>
      <c r="E22" s="123" t="s">
        <v>107</v>
      </c>
      <c r="F22" s="49" t="s">
        <v>108</v>
      </c>
      <c r="G22" s="49" t="s">
        <v>45</v>
      </c>
      <c r="H22" s="244"/>
      <c r="I22" s="211"/>
      <c r="J22" s="211"/>
      <c r="K22" s="85">
        <v>44896</v>
      </c>
      <c r="L22" s="85">
        <v>45747</v>
      </c>
      <c r="M22" s="41" t="s">
        <v>26</v>
      </c>
      <c r="N22" s="77">
        <v>239849</v>
      </c>
      <c r="O22" s="79">
        <v>0</v>
      </c>
      <c r="P22" s="77">
        <v>162703</v>
      </c>
      <c r="Q22" s="79">
        <v>0</v>
      </c>
      <c r="R22" s="77">
        <f t="shared" si="0"/>
        <v>402552</v>
      </c>
    </row>
    <row r="23" spans="1:18" ht="91.5" customHeight="1" x14ac:dyDescent="0.2">
      <c r="A23" s="228"/>
      <c r="B23" s="234"/>
      <c r="C23" s="116" t="s">
        <v>109</v>
      </c>
      <c r="D23" s="42" t="s">
        <v>100</v>
      </c>
      <c r="E23" s="119" t="s">
        <v>110</v>
      </c>
      <c r="F23" s="176" t="s">
        <v>111</v>
      </c>
      <c r="G23" s="176" t="s">
        <v>45</v>
      </c>
      <c r="H23" s="176" t="s">
        <v>46</v>
      </c>
      <c r="I23" s="104" t="s">
        <v>112</v>
      </c>
      <c r="J23" s="100" t="s">
        <v>113</v>
      </c>
      <c r="K23" s="89">
        <v>44835</v>
      </c>
      <c r="L23" s="89">
        <v>45688</v>
      </c>
      <c r="M23" s="42" t="s">
        <v>26</v>
      </c>
      <c r="N23" s="64">
        <v>457962</v>
      </c>
      <c r="O23" s="68">
        <v>305309</v>
      </c>
      <c r="P23" s="64">
        <v>0</v>
      </c>
      <c r="Q23" s="68">
        <v>0</v>
      </c>
      <c r="R23" s="61">
        <f t="shared" si="0"/>
        <v>763271</v>
      </c>
    </row>
    <row r="24" spans="1:18" ht="72.75" customHeight="1" x14ac:dyDescent="0.2">
      <c r="A24" s="228"/>
      <c r="B24" s="234"/>
      <c r="C24" s="116" t="s">
        <v>114</v>
      </c>
      <c r="D24" s="42" t="s">
        <v>35</v>
      </c>
      <c r="E24" s="119" t="s">
        <v>115</v>
      </c>
      <c r="F24" s="176" t="s">
        <v>116</v>
      </c>
      <c r="G24" s="176" t="s">
        <v>45</v>
      </c>
      <c r="H24" s="176" t="s">
        <v>23</v>
      </c>
      <c r="I24" s="104" t="s">
        <v>117</v>
      </c>
      <c r="J24" s="100" t="s">
        <v>118</v>
      </c>
      <c r="K24" s="89">
        <v>44958</v>
      </c>
      <c r="L24" s="89">
        <v>45838</v>
      </c>
      <c r="M24" s="42" t="s">
        <v>119</v>
      </c>
      <c r="N24" s="64">
        <v>430070</v>
      </c>
      <c r="O24" s="68">
        <v>0</v>
      </c>
      <c r="P24" s="64">
        <v>107515</v>
      </c>
      <c r="Q24" s="68">
        <v>0</v>
      </c>
      <c r="R24" s="64">
        <f t="shared" si="0"/>
        <v>537585</v>
      </c>
    </row>
    <row r="25" spans="1:18" ht="127.5" x14ac:dyDescent="0.2">
      <c r="A25" s="228"/>
      <c r="B25" s="234"/>
      <c r="C25" s="301" t="s">
        <v>452</v>
      </c>
      <c r="D25" s="90" t="s">
        <v>100</v>
      </c>
      <c r="E25" s="193"/>
      <c r="F25" s="173" t="s">
        <v>453</v>
      </c>
      <c r="G25" s="173" t="s">
        <v>45</v>
      </c>
      <c r="H25" s="173" t="s">
        <v>46</v>
      </c>
      <c r="I25" s="191" t="s">
        <v>463</v>
      </c>
      <c r="J25" s="112" t="s">
        <v>464</v>
      </c>
      <c r="K25" s="92">
        <v>45689</v>
      </c>
      <c r="L25" s="92">
        <v>46599</v>
      </c>
      <c r="M25" s="91" t="s">
        <v>26</v>
      </c>
      <c r="N25" s="93">
        <v>320000</v>
      </c>
      <c r="O25" s="94">
        <v>287184</v>
      </c>
      <c r="P25" s="93">
        <v>0</v>
      </c>
      <c r="Q25" s="94">
        <v>0</v>
      </c>
      <c r="R25" s="61">
        <f t="shared" si="0"/>
        <v>607184</v>
      </c>
    </row>
    <row r="26" spans="1:18" ht="51.75" customHeight="1" x14ac:dyDescent="0.2">
      <c r="A26" s="228"/>
      <c r="B26" s="234"/>
      <c r="C26" s="292" t="s">
        <v>120</v>
      </c>
      <c r="D26" s="38" t="s">
        <v>88</v>
      </c>
      <c r="E26" s="238" t="s">
        <v>121</v>
      </c>
      <c r="F26" s="45" t="s">
        <v>122</v>
      </c>
      <c r="G26" s="45" t="s">
        <v>22</v>
      </c>
      <c r="H26" s="243" t="s">
        <v>23</v>
      </c>
      <c r="I26" s="210" t="s">
        <v>123</v>
      </c>
      <c r="J26" s="210" t="s">
        <v>124</v>
      </c>
      <c r="K26" s="81">
        <v>45170</v>
      </c>
      <c r="L26" s="81">
        <v>45900</v>
      </c>
      <c r="M26" s="38" t="s">
        <v>93</v>
      </c>
      <c r="N26" s="61">
        <v>193385</v>
      </c>
      <c r="O26" s="65">
        <v>48347</v>
      </c>
      <c r="P26" s="61">
        <v>0</v>
      </c>
      <c r="Q26" s="65">
        <v>0</v>
      </c>
      <c r="R26" s="61">
        <f t="shared" si="0"/>
        <v>241732</v>
      </c>
    </row>
    <row r="27" spans="1:18" ht="48" customHeight="1" x14ac:dyDescent="0.2">
      <c r="A27" s="228"/>
      <c r="B27" s="234"/>
      <c r="C27" s="239"/>
      <c r="D27" s="39" t="s">
        <v>125</v>
      </c>
      <c r="E27" s="239"/>
      <c r="F27" s="47" t="s">
        <v>126</v>
      </c>
      <c r="G27" s="47" t="s">
        <v>22</v>
      </c>
      <c r="H27" s="244"/>
      <c r="I27" s="211"/>
      <c r="J27" s="211"/>
      <c r="K27" s="83">
        <v>45170</v>
      </c>
      <c r="L27" s="83">
        <v>45900</v>
      </c>
      <c r="M27" s="39" t="s">
        <v>93</v>
      </c>
      <c r="N27" s="63">
        <v>63716</v>
      </c>
      <c r="O27" s="67">
        <v>11580</v>
      </c>
      <c r="P27" s="63">
        <v>4349</v>
      </c>
      <c r="Q27" s="67">
        <v>0</v>
      </c>
      <c r="R27" s="63">
        <f t="shared" si="0"/>
        <v>79645</v>
      </c>
    </row>
    <row r="28" spans="1:18" ht="76.5" customHeight="1" x14ac:dyDescent="0.2">
      <c r="A28" s="228"/>
      <c r="B28" s="234"/>
      <c r="C28" s="116" t="s">
        <v>127</v>
      </c>
      <c r="D28" s="43" t="s">
        <v>19</v>
      </c>
      <c r="E28" s="119" t="s">
        <v>128</v>
      </c>
      <c r="F28" s="176" t="s">
        <v>129</v>
      </c>
      <c r="G28" s="176" t="s">
        <v>45</v>
      </c>
      <c r="H28" s="176" t="s">
        <v>59</v>
      </c>
      <c r="I28" s="107" t="s">
        <v>130</v>
      </c>
      <c r="J28" s="108" t="s">
        <v>131</v>
      </c>
      <c r="K28" s="89">
        <v>45536</v>
      </c>
      <c r="L28" s="89">
        <v>46081</v>
      </c>
      <c r="M28" s="42" t="s">
        <v>132</v>
      </c>
      <c r="N28" s="64">
        <v>128000</v>
      </c>
      <c r="O28" s="68">
        <v>0</v>
      </c>
      <c r="P28" s="64">
        <f>61550*0.47</f>
        <v>28928.5</v>
      </c>
      <c r="Q28" s="68">
        <f>2500*0.47</f>
        <v>1175</v>
      </c>
      <c r="R28" s="61">
        <f t="shared" si="0"/>
        <v>158103.5</v>
      </c>
    </row>
    <row r="29" spans="1:18" ht="127.5" x14ac:dyDescent="0.2">
      <c r="A29" s="228"/>
      <c r="B29" s="234"/>
      <c r="C29" s="300" t="s">
        <v>133</v>
      </c>
      <c r="D29" s="27" t="s">
        <v>100</v>
      </c>
      <c r="E29" s="119" t="s">
        <v>134</v>
      </c>
      <c r="F29" s="174" t="s">
        <v>135</v>
      </c>
      <c r="G29" s="174" t="s">
        <v>45</v>
      </c>
      <c r="H29" s="174" t="s">
        <v>23</v>
      </c>
      <c r="I29" s="104" t="s">
        <v>136</v>
      </c>
      <c r="J29" s="101" t="s">
        <v>137</v>
      </c>
      <c r="K29" s="86">
        <v>45170</v>
      </c>
      <c r="L29" s="86">
        <v>46022</v>
      </c>
      <c r="M29" s="43" t="s">
        <v>26</v>
      </c>
      <c r="N29" s="87">
        <v>189308</v>
      </c>
      <c r="O29" s="88">
        <v>126206</v>
      </c>
      <c r="P29" s="87">
        <v>0</v>
      </c>
      <c r="Q29" s="88">
        <v>0</v>
      </c>
      <c r="R29" s="61">
        <f t="shared" si="0"/>
        <v>315514</v>
      </c>
    </row>
    <row r="30" spans="1:18" ht="108" customHeight="1" x14ac:dyDescent="0.2">
      <c r="A30" s="228"/>
      <c r="B30" s="234"/>
      <c r="C30" s="292" t="s">
        <v>425</v>
      </c>
      <c r="D30" s="194" t="s">
        <v>19</v>
      </c>
      <c r="E30" s="195" t="s">
        <v>431</v>
      </c>
      <c r="F30" s="146" t="s">
        <v>427</v>
      </c>
      <c r="G30" s="45" t="s">
        <v>45</v>
      </c>
      <c r="H30" s="45" t="s">
        <v>23</v>
      </c>
      <c r="I30" s="212" t="s">
        <v>459</v>
      </c>
      <c r="J30" s="210" t="s">
        <v>460</v>
      </c>
      <c r="K30" s="81">
        <v>45658</v>
      </c>
      <c r="L30" s="81">
        <v>46630</v>
      </c>
      <c r="M30" s="38" t="s">
        <v>26</v>
      </c>
      <c r="N30" s="61">
        <v>87000</v>
      </c>
      <c r="O30" s="65">
        <v>0</v>
      </c>
      <c r="P30" s="61">
        <v>24665</v>
      </c>
      <c r="Q30" s="65">
        <v>40000</v>
      </c>
      <c r="R30" s="61">
        <f t="shared" si="0"/>
        <v>151665</v>
      </c>
    </row>
    <row r="31" spans="1:18" ht="136.5" customHeight="1" x14ac:dyDescent="0.2">
      <c r="A31" s="228"/>
      <c r="B31" s="234"/>
      <c r="C31" s="302"/>
      <c r="D31" s="186" t="s">
        <v>35</v>
      </c>
      <c r="E31" s="196" t="s">
        <v>428</v>
      </c>
      <c r="F31" s="173" t="s">
        <v>426</v>
      </c>
      <c r="G31" s="173" t="s">
        <v>45</v>
      </c>
      <c r="H31" s="173" t="s">
        <v>23</v>
      </c>
      <c r="I31" s="213"/>
      <c r="J31" s="214"/>
      <c r="K31" s="92">
        <v>45658</v>
      </c>
      <c r="L31" s="92">
        <v>46630</v>
      </c>
      <c r="M31" s="91" t="s">
        <v>26</v>
      </c>
      <c r="N31" s="93">
        <v>62000</v>
      </c>
      <c r="O31" s="94">
        <v>8926</v>
      </c>
      <c r="P31" s="93">
        <v>44631</v>
      </c>
      <c r="Q31" s="94">
        <v>0</v>
      </c>
      <c r="R31" s="93">
        <f t="shared" si="0"/>
        <v>115557</v>
      </c>
    </row>
    <row r="32" spans="1:18" ht="68.25" customHeight="1" x14ac:dyDescent="0.2">
      <c r="A32" s="228"/>
      <c r="B32" s="234"/>
      <c r="C32" s="116" t="s">
        <v>138</v>
      </c>
      <c r="D32" s="27" t="s">
        <v>139</v>
      </c>
      <c r="E32" s="119" t="s">
        <v>140</v>
      </c>
      <c r="F32" s="176" t="s">
        <v>141</v>
      </c>
      <c r="G32" s="176" t="s">
        <v>22</v>
      </c>
      <c r="H32" s="176" t="s">
        <v>46</v>
      </c>
      <c r="I32" s="107" t="s">
        <v>142</v>
      </c>
      <c r="J32" s="100" t="s">
        <v>143</v>
      </c>
      <c r="K32" s="89">
        <v>45292</v>
      </c>
      <c r="L32" s="89">
        <v>46022</v>
      </c>
      <c r="M32" s="42" t="s">
        <v>144</v>
      </c>
      <c r="N32" s="64">
        <v>133128</v>
      </c>
      <c r="O32" s="68">
        <v>33282</v>
      </c>
      <c r="P32" s="64">
        <v>0</v>
      </c>
      <c r="Q32" s="68">
        <v>0</v>
      </c>
      <c r="R32" s="61">
        <f t="shared" si="0"/>
        <v>166410</v>
      </c>
    </row>
    <row r="33" spans="1:18" ht="66" customHeight="1" x14ac:dyDescent="0.2">
      <c r="A33" s="228"/>
      <c r="B33" s="234"/>
      <c r="C33" s="292" t="s">
        <v>446</v>
      </c>
      <c r="D33" s="197" t="s">
        <v>19</v>
      </c>
      <c r="E33" s="195" t="s">
        <v>454</v>
      </c>
      <c r="F33" s="45" t="s">
        <v>448</v>
      </c>
      <c r="G33" s="45" t="s">
        <v>45</v>
      </c>
      <c r="H33" s="45" t="s">
        <v>46</v>
      </c>
      <c r="I33" s="210" t="s">
        <v>457</v>
      </c>
      <c r="J33" s="217" t="s">
        <v>458</v>
      </c>
      <c r="K33" s="81">
        <v>45597</v>
      </c>
      <c r="L33" s="81">
        <v>46142</v>
      </c>
      <c r="M33" s="38" t="s">
        <v>450</v>
      </c>
      <c r="N33" s="61">
        <v>78515</v>
      </c>
      <c r="O33" s="65">
        <v>32715</v>
      </c>
      <c r="P33" s="61">
        <v>19630</v>
      </c>
      <c r="Q33" s="65">
        <v>0</v>
      </c>
      <c r="R33" s="61">
        <f t="shared" si="0"/>
        <v>130860</v>
      </c>
    </row>
    <row r="34" spans="1:18" ht="66" customHeight="1" x14ac:dyDescent="0.2">
      <c r="A34" s="228"/>
      <c r="B34" s="234"/>
      <c r="C34" s="303"/>
      <c r="D34" s="186" t="s">
        <v>447</v>
      </c>
      <c r="E34" s="196" t="s">
        <v>455</v>
      </c>
      <c r="F34" s="173" t="s">
        <v>449</v>
      </c>
      <c r="G34" s="173" t="s">
        <v>45</v>
      </c>
      <c r="H34" s="173" t="s">
        <v>46</v>
      </c>
      <c r="I34" s="214"/>
      <c r="J34" s="218"/>
      <c r="K34" s="92">
        <v>45597</v>
      </c>
      <c r="L34" s="92">
        <v>46142</v>
      </c>
      <c r="M34" s="91" t="s">
        <v>451</v>
      </c>
      <c r="N34" s="93">
        <v>22734</v>
      </c>
      <c r="O34" s="94">
        <v>9473</v>
      </c>
      <c r="P34" s="93">
        <v>5684</v>
      </c>
      <c r="Q34" s="94">
        <v>0</v>
      </c>
      <c r="R34" s="93">
        <f t="shared" si="0"/>
        <v>37891</v>
      </c>
    </row>
    <row r="35" spans="1:18" ht="126.75" customHeight="1" x14ac:dyDescent="0.2">
      <c r="A35" s="232"/>
      <c r="B35" s="235"/>
      <c r="C35" s="186" t="s">
        <v>145</v>
      </c>
      <c r="D35" s="91" t="s">
        <v>146</v>
      </c>
      <c r="E35" s="119" t="s">
        <v>147</v>
      </c>
      <c r="F35" s="173" t="s">
        <v>148</v>
      </c>
      <c r="G35" s="173" t="s">
        <v>45</v>
      </c>
      <c r="H35" s="173" t="s">
        <v>23</v>
      </c>
      <c r="I35" s="90" t="s">
        <v>149</v>
      </c>
      <c r="J35" s="112" t="s">
        <v>150</v>
      </c>
      <c r="K35" s="92">
        <v>44774</v>
      </c>
      <c r="L35" s="92">
        <v>45291</v>
      </c>
      <c r="M35" s="91" t="s">
        <v>151</v>
      </c>
      <c r="N35" s="93">
        <v>99977</v>
      </c>
      <c r="O35" s="94">
        <v>12800</v>
      </c>
      <c r="P35" s="93">
        <v>0</v>
      </c>
      <c r="Q35" s="94">
        <v>12196</v>
      </c>
      <c r="R35" s="61">
        <f t="shared" si="0"/>
        <v>124973</v>
      </c>
    </row>
    <row r="36" spans="1:18" s="7" customFormat="1" ht="27" customHeight="1" x14ac:dyDescent="0.25">
      <c r="B36" s="80"/>
      <c r="E36" s="117"/>
      <c r="F36" s="8"/>
      <c r="M36" s="18" t="s">
        <v>281</v>
      </c>
      <c r="N36" s="19">
        <f>SUM(N5:N35)</f>
        <v>13253550</v>
      </c>
      <c r="O36" s="19">
        <f t="shared" ref="O36:R36" si="1">SUM(O5:O35)</f>
        <v>3589350.5</v>
      </c>
      <c r="P36" s="19">
        <f t="shared" si="1"/>
        <v>1207572.5</v>
      </c>
      <c r="Q36" s="19">
        <f t="shared" si="1"/>
        <v>1493371</v>
      </c>
      <c r="R36" s="19">
        <f>SUM(R5:R35)</f>
        <v>19543844</v>
      </c>
    </row>
    <row r="37" spans="1:18" ht="27" customHeight="1" x14ac:dyDescent="0.2">
      <c r="M37" s="18" t="s">
        <v>417</v>
      </c>
      <c r="N37" s="20">
        <f>N36/R36</f>
        <v>0.67814448375662428</v>
      </c>
      <c r="O37" s="20">
        <f>O36/R36</f>
        <v>0.18365632165299722</v>
      </c>
      <c r="P37" s="20">
        <f>P36/R36</f>
        <v>6.1787870390287603E-2</v>
      </c>
      <c r="Q37" s="20">
        <f>Q36/R36</f>
        <v>7.6411324200090835E-2</v>
      </c>
      <c r="R37" s="21">
        <f>SUM(N37:Q37)</f>
        <v>1</v>
      </c>
    </row>
    <row r="39" spans="1:18" x14ac:dyDescent="0.2">
      <c r="N39" s="190"/>
      <c r="O39" s="190"/>
      <c r="P39" s="190"/>
      <c r="Q39" s="190"/>
      <c r="R39" s="190"/>
    </row>
    <row r="40" spans="1:18" x14ac:dyDescent="0.2">
      <c r="B40" s="190"/>
    </row>
  </sheetData>
  <mergeCells count="33">
    <mergeCell ref="E5:E6"/>
    <mergeCell ref="E12:E13"/>
    <mergeCell ref="H26:H27"/>
    <mergeCell ref="I5:I6"/>
    <mergeCell ref="J5:J6"/>
    <mergeCell ref="J12:J13"/>
    <mergeCell ref="I20:I22"/>
    <mergeCell ref="H20:H22"/>
    <mergeCell ref="J20:J22"/>
    <mergeCell ref="H7:H9"/>
    <mergeCell ref="I7:I9"/>
    <mergeCell ref="J7:J9"/>
    <mergeCell ref="I12:I13"/>
    <mergeCell ref="H5:H6"/>
    <mergeCell ref="H12:H13"/>
    <mergeCell ref="B5:B13"/>
    <mergeCell ref="A5:A13"/>
    <mergeCell ref="B14:B19"/>
    <mergeCell ref="A14:A19"/>
    <mergeCell ref="C20:C22"/>
    <mergeCell ref="A20:A35"/>
    <mergeCell ref="B20:B35"/>
    <mergeCell ref="C30:C31"/>
    <mergeCell ref="C26:C27"/>
    <mergeCell ref="C7:C8"/>
    <mergeCell ref="I26:I27"/>
    <mergeCell ref="J26:J27"/>
    <mergeCell ref="I30:I31"/>
    <mergeCell ref="J30:J31"/>
    <mergeCell ref="C33:C34"/>
    <mergeCell ref="I33:I34"/>
    <mergeCell ref="J33:J34"/>
    <mergeCell ref="E26:E27"/>
  </mergeCells>
  <hyperlinks>
    <hyperlink ref="E5" r:id="rId1" display="https://www.jamk.fi/fi/tutkimus-ja-kehitys/tki-projektit/kestavan-energiajarjestelman-modernien-arvoketjujen-resilienssi-kemar" xr:uid="{BB43013B-A060-47B5-98AA-5A6A0C51DF9D}"/>
    <hyperlink ref="E7" r:id="rId2" xr:uid="{7FD7B20E-15EA-44EE-838E-10858A8D1DA1}"/>
    <hyperlink ref="E10" r:id="rId3" xr:uid="{2BA7CCCF-0A1C-4908-80AB-80CD186B660E}"/>
    <hyperlink ref="E12" r:id="rId4" xr:uid="{E87C410C-45BF-410C-807C-03FD9AC85351}"/>
    <hyperlink ref="E14" r:id="rId5" xr:uid="{584C0C63-44A7-4A65-A0E2-92FE8776261E}"/>
    <hyperlink ref="E20" r:id="rId6" xr:uid="{772AEE79-06C2-4864-837A-09E8B1094E63}"/>
    <hyperlink ref="E22" r:id="rId7" xr:uid="{62AE470C-CB05-463D-B8B4-AF5A0DFAD4A5}"/>
    <hyperlink ref="E21" r:id="rId8" xr:uid="{B8A6207C-0F60-4447-8A39-167024DD8B94}"/>
    <hyperlink ref="E23" r:id="rId9" display="https://www.jyvaskyla.fi/kaupunki-ja-paatoksenteko/strategia-ja-kehittaminen/hankkeet/kestava-kaupunkikehittaminen-0" xr:uid="{3065D5BB-96CF-4886-9742-CA242DD1A66C}"/>
    <hyperlink ref="E24" r:id="rId10" location="toc--hanketiimi-" display="https://www.jyu.fi/fi/hankkeet/tki-toiminnan-jarjestelmallinen-luominen-ja-vahvistaminen-yhteistoimintamalli-kilpailukyvyn-tukena - toc--hanketiimi-" xr:uid="{9C665873-0ADE-4D1B-B80A-E0BCB57618F1}"/>
    <hyperlink ref="E26" r:id="rId11" xr:uid="{46E0435D-5A4C-432B-B93E-0C68D78D8357}"/>
    <hyperlink ref="E29" r:id="rId12" display="https://www.jyvaskyla.fi/kaupunki-ja-paatoksenteko/strategia-ja-kehittaminen/hankkeet/kestava-kaupunkikehittaminen/data-ja" xr:uid="{5CD1C58F-C739-4C6B-A992-B418CB5FD7A6}"/>
    <hyperlink ref="E8" r:id="rId13" xr:uid="{25B7BDF3-4308-45B2-92E5-F3C7C09FA5D0}"/>
    <hyperlink ref="E9" r:id="rId14" xr:uid="{069FB9A2-7E5A-4408-9E9A-0919291FE781}"/>
    <hyperlink ref="E35" r:id="rId15" display="https://eur02.safelinks.protection.outlook.com/?url=https%3A%2F%2Fkasvuopen.fi%2Fmuut-yhteistyot%2F&amp;data=05%7C02%7C%7C774c81d8b8c940bc8d9408dc32fcdce7%7Ca661ced615b34b1282196cffb31fb413%7C0%7C0%7C638441308834642367%7CUnknown%7CTWFpbGZsb3d8eyJWIjoiMC4wLjAwMDAiLCJQIjoiV2luMzIiLCJBTiI6Ik1haWwiLCJXVCI6Mn0%3D%7C0%7C%7C%7C&amp;sdata=kzlzhatzgGVaRFE%2F2xsGWjBbCQd5Y6TKPMxqJuebTFA%3D&amp;reserved=0" xr:uid="{7CD2F0D7-BF15-43E1-9EC4-A715F2B8FB57}"/>
    <hyperlink ref="E15" r:id="rId16" display="https://karstula.fi/asuminen-ja-ymparisto/koivurannanteollisuusalueen-infranrakentamishanke/" xr:uid="{4DABBA6A-02F0-47AE-8328-4C35C51BC427}"/>
    <hyperlink ref="E16" r:id="rId17" display="https://saarijarvi.fi/kaupunki-ja-hallinto/saarijarven-kaupungin-hankkeet/linna-teollisuusalueen-suunnittelu-ja-rakentaminen/" xr:uid="{256B036F-65D4-4078-B0A4-7707F4E06568}"/>
    <hyperlink ref="E32" r:id="rId18" display="https://www.keulink.fi/hankkeet/" xr:uid="{F2B12C3F-3B03-444A-8659-2C484AE12967}"/>
    <hyperlink ref="E31" r:id="rId19" display="https://www.jyu.fi/fi/suomen-kyberosaamiskeskus-ficec" xr:uid="{E57E9E3E-52E7-4A9C-9DE5-8B55D6CC30F7}"/>
    <hyperlink ref="E30" r:id="rId20" display="https://www.jamk.fi/fi/projekti/suomen-kyberosaamiskeskus-ficec" xr:uid="{CBEF56CF-F799-4E61-A1FB-C9AF5342BBD7}"/>
    <hyperlink ref="E33" r:id="rId21" display="https://www.jamk.fi/fi/tutkimus-ja-kehitys/tki-projektit/kestavaa-kasvua-systeemialykkaasti-verkostossa" xr:uid="{D78DA7E2-15AD-4EBA-AF31-BCE0D8338D26}"/>
    <hyperlink ref="E34" r:id="rId22" display="https://www.hamk.fi/projektit/systeemialykas-verkosto/" xr:uid="{8154A7FF-3988-4FC4-A8BD-60089B286E12}"/>
    <hyperlink ref="E17" r:id="rId23" display="https://www.laukaanyrityspalvelut.fi/yrityksen-kehittaminen/elinkeinohankkeet-laukaassa/laukaanportti-ja-morkokorpi-uutta-kasvua-vihreasta-logistiikasta-ja-kiertotaloudesta/" xr:uid="{EA8432B5-6C2F-4DEA-9E14-9DB3EF7B426B}"/>
    <hyperlink ref="E28" r:id="rId24" display="https://www.jamk.fi/fi/projekti/protoks" xr:uid="{1911D15F-C3CF-4829-ABD7-9E3D665726D0}"/>
  </hyperlinks>
  <pageMargins left="0.23622047244094491" right="0.23622047244094491" top="0.74803149606299213" bottom="0.74803149606299213" header="0.31496062992125984" footer="0.31496062992125984"/>
  <pageSetup paperSize="8" scale="47" fitToHeight="0" orientation="landscape" r:id="rId25"/>
  <headerFooter>
    <oddFooter>&amp;C&amp;"Tahoma,Normaali"&amp;8&amp;P&amp;R&amp;"Tahoma,Normaali"&amp;8&amp;D</oddFooter>
  </headerFooter>
  <rowBreaks count="1" manualBreakCount="1">
    <brk id="19" max="17" man="1"/>
  </rowBreaks>
  <ignoredErrors>
    <ignoredError sqref="R36" formula="1"/>
  </ignoredErrors>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8E9CB-69A5-4998-A26D-BB02F526775F}">
  <sheetPr>
    <pageSetUpPr fitToPage="1"/>
  </sheetPr>
  <dimension ref="A1:R50"/>
  <sheetViews>
    <sheetView showGridLines="0" zoomScaleNormal="100" workbookViewId="0">
      <selection activeCell="A2" sqref="A2"/>
    </sheetView>
  </sheetViews>
  <sheetFormatPr defaultRowHeight="12.75" x14ac:dyDescent="0.2"/>
  <cols>
    <col min="1" max="1" width="10.140625" style="3" bestFit="1" customWidth="1"/>
    <col min="2" max="2" width="11.7109375" style="3" bestFit="1" customWidth="1"/>
    <col min="3" max="3" width="43.140625" style="3" customWidth="1"/>
    <col min="4" max="4" width="32.7109375" style="3" customWidth="1"/>
    <col min="5" max="5" width="32.7109375" style="125" customWidth="1"/>
    <col min="6" max="6" width="10.28515625" style="5" customWidth="1"/>
    <col min="7" max="7" width="8.5703125" style="4" customWidth="1"/>
    <col min="8" max="8" width="12.28515625" style="4" customWidth="1"/>
    <col min="9" max="9" width="47.140625" style="3" customWidth="1"/>
    <col min="10" max="10" width="59" style="3" customWidth="1"/>
    <col min="11" max="12" width="12" style="4" customWidth="1"/>
    <col min="13" max="13" width="45.85546875" style="3" customWidth="1"/>
    <col min="14" max="15" width="16.28515625" style="3" customWidth="1"/>
    <col min="16" max="16" width="15.28515625" style="3" customWidth="1"/>
    <col min="17" max="17" width="12.28515625" style="3" customWidth="1"/>
    <col min="18" max="18" width="13.85546875" style="3" customWidth="1"/>
    <col min="19" max="19" width="17.5703125" style="3" customWidth="1"/>
    <col min="20" max="16384" width="9.140625" style="3"/>
  </cols>
  <sheetData>
    <row r="1" spans="1:18" ht="45" customHeight="1" x14ac:dyDescent="0.2"/>
    <row r="2" spans="1:18" s="95" customFormat="1" ht="27" customHeight="1" x14ac:dyDescent="0.25">
      <c r="A2" s="16" t="s">
        <v>478</v>
      </c>
      <c r="E2" s="125"/>
      <c r="F2" s="96"/>
      <c r="G2" s="97"/>
      <c r="H2" s="97"/>
      <c r="K2" s="97"/>
      <c r="L2" s="97"/>
    </row>
    <row r="3" spans="1:18" ht="21" customHeight="1" x14ac:dyDescent="0.2">
      <c r="A3" s="7" t="s">
        <v>152</v>
      </c>
      <c r="B3" s="2"/>
      <c r="H3" s="5"/>
      <c r="I3" s="5"/>
      <c r="J3" s="5"/>
    </row>
    <row r="4" spans="1:18" s="5" customFormat="1" ht="25.5" x14ac:dyDescent="0.25">
      <c r="C4" s="44" t="s">
        <v>1</v>
      </c>
      <c r="D4" s="44" t="s">
        <v>2</v>
      </c>
      <c r="E4" s="44" t="s">
        <v>3</v>
      </c>
      <c r="F4" s="30" t="s">
        <v>4</v>
      </c>
      <c r="G4" s="44" t="s">
        <v>5</v>
      </c>
      <c r="H4" s="99" t="s">
        <v>6</v>
      </c>
      <c r="I4" s="6" t="s">
        <v>7</v>
      </c>
      <c r="J4" s="98" t="s">
        <v>8</v>
      </c>
      <c r="K4" s="44" t="s">
        <v>9</v>
      </c>
      <c r="L4" s="44" t="s">
        <v>10</v>
      </c>
      <c r="M4" s="138" t="s">
        <v>11</v>
      </c>
      <c r="N4" s="6" t="s">
        <v>12</v>
      </c>
      <c r="O4" s="6" t="s">
        <v>13</v>
      </c>
      <c r="P4" s="98" t="s">
        <v>14</v>
      </c>
      <c r="Q4" s="6" t="s">
        <v>15</v>
      </c>
      <c r="R4" s="148" t="s">
        <v>16</v>
      </c>
    </row>
    <row r="5" spans="1:18" ht="68.25" customHeight="1" x14ac:dyDescent="0.2">
      <c r="A5" s="222" t="s">
        <v>153</v>
      </c>
      <c r="B5" s="219">
        <f>SUM(N5:N15)</f>
        <v>4490093</v>
      </c>
      <c r="C5" s="292" t="s">
        <v>154</v>
      </c>
      <c r="D5" s="26" t="s">
        <v>19</v>
      </c>
      <c r="E5" s="126" t="s">
        <v>155</v>
      </c>
      <c r="F5" s="45" t="s">
        <v>156</v>
      </c>
      <c r="G5" s="45" t="s">
        <v>22</v>
      </c>
      <c r="H5" s="243" t="s">
        <v>59</v>
      </c>
      <c r="I5" s="210" t="s">
        <v>157</v>
      </c>
      <c r="J5" s="210" t="s">
        <v>158</v>
      </c>
      <c r="K5" s="50">
        <v>45170</v>
      </c>
      <c r="L5" s="50">
        <v>46203</v>
      </c>
      <c r="M5" s="38" t="s">
        <v>132</v>
      </c>
      <c r="N5" s="57">
        <v>2444894</v>
      </c>
      <c r="O5" s="61">
        <v>8000</v>
      </c>
      <c r="P5" s="65">
        <v>267228</v>
      </c>
      <c r="Q5" s="61">
        <v>336000</v>
      </c>
      <c r="R5" s="61">
        <f>SUM(N5:Q5)</f>
        <v>3056122</v>
      </c>
    </row>
    <row r="6" spans="1:18" ht="25.5" x14ac:dyDescent="0.2">
      <c r="A6" s="223"/>
      <c r="B6" s="223"/>
      <c r="C6" s="299"/>
      <c r="D6" s="23" t="s">
        <v>56</v>
      </c>
      <c r="E6" s="170" t="s">
        <v>159</v>
      </c>
      <c r="F6" s="46" t="s">
        <v>160</v>
      </c>
      <c r="G6" s="46" t="s">
        <v>22</v>
      </c>
      <c r="H6" s="245"/>
      <c r="I6" s="231"/>
      <c r="J6" s="231"/>
      <c r="K6" s="51">
        <v>45170</v>
      </c>
      <c r="L6" s="51">
        <v>46203</v>
      </c>
      <c r="M6" s="22" t="s">
        <v>86</v>
      </c>
      <c r="N6" s="58">
        <v>100006</v>
      </c>
      <c r="O6" s="62">
        <v>15003</v>
      </c>
      <c r="P6" s="66">
        <v>0</v>
      </c>
      <c r="Q6" s="62">
        <v>10000</v>
      </c>
      <c r="R6" s="62">
        <f>SUM(N6:Q6)</f>
        <v>125009</v>
      </c>
    </row>
    <row r="7" spans="1:18" x14ac:dyDescent="0.2">
      <c r="A7" s="223"/>
      <c r="B7" s="223"/>
      <c r="C7" s="23" t="s">
        <v>161</v>
      </c>
      <c r="D7" s="23" t="s">
        <v>19</v>
      </c>
      <c r="E7" s="170"/>
      <c r="F7" s="32" t="s">
        <v>162</v>
      </c>
      <c r="G7" s="46" t="s">
        <v>22</v>
      </c>
      <c r="H7" s="245"/>
      <c r="I7" s="231"/>
      <c r="J7" s="231"/>
      <c r="K7" s="51">
        <v>45170</v>
      </c>
      <c r="L7" s="51">
        <v>46203</v>
      </c>
      <c r="M7" s="22" t="s">
        <v>86</v>
      </c>
      <c r="N7" s="58">
        <v>349209</v>
      </c>
      <c r="O7" s="62">
        <v>0</v>
      </c>
      <c r="P7" s="66">
        <v>149664</v>
      </c>
      <c r="Q7" s="62">
        <v>0</v>
      </c>
      <c r="R7" s="62">
        <f>SUM(N7:Q7)</f>
        <v>498873</v>
      </c>
    </row>
    <row r="8" spans="1:18" ht="27" customHeight="1" x14ac:dyDescent="0.2">
      <c r="A8" s="223"/>
      <c r="B8" s="223"/>
      <c r="C8" s="24" t="s">
        <v>163</v>
      </c>
      <c r="D8" s="24" t="s">
        <v>56</v>
      </c>
      <c r="E8" s="150"/>
      <c r="F8" s="33" t="s">
        <v>164</v>
      </c>
      <c r="G8" s="47" t="s">
        <v>22</v>
      </c>
      <c r="H8" s="244"/>
      <c r="I8" s="211"/>
      <c r="J8" s="211"/>
      <c r="K8" s="52">
        <v>45170</v>
      </c>
      <c r="L8" s="52">
        <v>45838</v>
      </c>
      <c r="M8" s="39" t="s">
        <v>86</v>
      </c>
      <c r="N8" s="59">
        <v>56825</v>
      </c>
      <c r="O8" s="63">
        <v>24354</v>
      </c>
      <c r="P8" s="67">
        <v>0</v>
      </c>
      <c r="Q8" s="63">
        <v>0</v>
      </c>
      <c r="R8" s="63">
        <f>SUM(N8:Q8)</f>
        <v>81179</v>
      </c>
    </row>
    <row r="9" spans="1:18" ht="88.5" customHeight="1" x14ac:dyDescent="0.2">
      <c r="A9" s="223"/>
      <c r="B9" s="223"/>
      <c r="C9" s="292" t="s">
        <v>165</v>
      </c>
      <c r="D9" s="26" t="s">
        <v>35</v>
      </c>
      <c r="E9" s="126" t="s">
        <v>166</v>
      </c>
      <c r="F9" s="45" t="s">
        <v>167</v>
      </c>
      <c r="G9" s="45" t="s">
        <v>22</v>
      </c>
      <c r="H9" s="243" t="s">
        <v>46</v>
      </c>
      <c r="I9" s="210" t="s">
        <v>168</v>
      </c>
      <c r="J9" s="210" t="s">
        <v>169</v>
      </c>
      <c r="K9" s="50">
        <v>45231</v>
      </c>
      <c r="L9" s="50">
        <v>46173</v>
      </c>
      <c r="M9" s="246" t="s">
        <v>170</v>
      </c>
      <c r="N9" s="57">
        <v>307993</v>
      </c>
      <c r="O9" s="61">
        <v>0</v>
      </c>
      <c r="P9" s="65">
        <v>37999</v>
      </c>
      <c r="Q9" s="61">
        <v>39000</v>
      </c>
      <c r="R9" s="69">
        <f>SUM(N9:Q9)</f>
        <v>384992</v>
      </c>
    </row>
    <row r="10" spans="1:18" ht="39" customHeight="1" x14ac:dyDescent="0.2">
      <c r="A10" s="223"/>
      <c r="B10" s="223"/>
      <c r="C10" s="293"/>
      <c r="D10" s="23" t="s">
        <v>19</v>
      </c>
      <c r="E10" s="170" t="s">
        <v>171</v>
      </c>
      <c r="F10" s="149" t="s">
        <v>172</v>
      </c>
      <c r="G10" s="46" t="s">
        <v>22</v>
      </c>
      <c r="H10" s="245"/>
      <c r="I10" s="231"/>
      <c r="J10" s="231"/>
      <c r="K10" s="51">
        <v>45231</v>
      </c>
      <c r="L10" s="51">
        <v>46173</v>
      </c>
      <c r="M10" s="249"/>
      <c r="N10" s="58">
        <v>171256</v>
      </c>
      <c r="O10" s="62">
        <v>0</v>
      </c>
      <c r="P10" s="66">
        <v>18814</v>
      </c>
      <c r="Q10" s="62">
        <v>24000</v>
      </c>
      <c r="R10" s="70">
        <f t="shared" ref="R10:R47" si="0">SUM(N10:Q10)</f>
        <v>214070</v>
      </c>
    </row>
    <row r="11" spans="1:18" ht="61.5" customHeight="1" x14ac:dyDescent="0.2">
      <c r="A11" s="223"/>
      <c r="B11" s="223"/>
      <c r="C11" s="239"/>
      <c r="D11" s="24" t="s">
        <v>35</v>
      </c>
      <c r="E11" s="132" t="s">
        <v>166</v>
      </c>
      <c r="F11" s="47" t="s">
        <v>173</v>
      </c>
      <c r="G11" s="47" t="s">
        <v>22</v>
      </c>
      <c r="H11" s="244"/>
      <c r="I11" s="211"/>
      <c r="J11" s="211"/>
      <c r="K11" s="52">
        <v>45231</v>
      </c>
      <c r="L11" s="52">
        <v>46173</v>
      </c>
      <c r="M11" s="39" t="s">
        <v>26</v>
      </c>
      <c r="N11" s="59">
        <v>306225</v>
      </c>
      <c r="O11" s="63">
        <v>0</v>
      </c>
      <c r="P11" s="67">
        <v>131240</v>
      </c>
      <c r="Q11" s="63">
        <v>0</v>
      </c>
      <c r="R11" s="71">
        <f t="shared" si="0"/>
        <v>437465</v>
      </c>
    </row>
    <row r="12" spans="1:18" ht="75.75" customHeight="1" x14ac:dyDescent="0.2">
      <c r="A12" s="223"/>
      <c r="B12" s="223"/>
      <c r="C12" s="292" t="s">
        <v>174</v>
      </c>
      <c r="D12" s="28" t="s">
        <v>19</v>
      </c>
      <c r="E12" s="126" t="s">
        <v>175</v>
      </c>
      <c r="F12" s="34" t="s">
        <v>176</v>
      </c>
      <c r="G12" s="48" t="s">
        <v>22</v>
      </c>
      <c r="H12" s="243" t="s">
        <v>59</v>
      </c>
      <c r="I12" s="210" t="s">
        <v>177</v>
      </c>
      <c r="J12" s="210" t="s">
        <v>178</v>
      </c>
      <c r="K12" s="53">
        <v>45292</v>
      </c>
      <c r="L12" s="53">
        <v>46081</v>
      </c>
      <c r="M12" s="40" t="s">
        <v>132</v>
      </c>
      <c r="N12" s="57">
        <v>231645</v>
      </c>
      <c r="O12" s="61">
        <v>0</v>
      </c>
      <c r="P12" s="65">
        <v>36918</v>
      </c>
      <c r="Q12" s="61">
        <v>21000</v>
      </c>
      <c r="R12" s="69">
        <f t="shared" si="0"/>
        <v>289563</v>
      </c>
    </row>
    <row r="13" spans="1:18" ht="75.75" customHeight="1" x14ac:dyDescent="0.2">
      <c r="A13" s="223"/>
      <c r="B13" s="223"/>
      <c r="C13" s="293"/>
      <c r="D13" s="23" t="s">
        <v>35</v>
      </c>
      <c r="E13" s="126" t="s">
        <v>179</v>
      </c>
      <c r="F13" s="32" t="s">
        <v>180</v>
      </c>
      <c r="G13" s="46" t="s">
        <v>22</v>
      </c>
      <c r="H13" s="245"/>
      <c r="I13" s="231"/>
      <c r="J13" s="231"/>
      <c r="K13" s="51">
        <v>45292</v>
      </c>
      <c r="L13" s="51">
        <v>46081</v>
      </c>
      <c r="M13" s="22" t="s">
        <v>181</v>
      </c>
      <c r="N13" s="58">
        <v>225010</v>
      </c>
      <c r="O13" s="62">
        <v>0</v>
      </c>
      <c r="P13" s="66">
        <v>51253</v>
      </c>
      <c r="Q13" s="62">
        <v>5000</v>
      </c>
      <c r="R13" s="70">
        <f t="shared" si="0"/>
        <v>281263</v>
      </c>
    </row>
    <row r="14" spans="1:18" ht="63.75" x14ac:dyDescent="0.2">
      <c r="A14" s="223"/>
      <c r="B14" s="223"/>
      <c r="C14" s="239"/>
      <c r="D14" s="24" t="s">
        <v>182</v>
      </c>
      <c r="E14" s="132" t="s">
        <v>183</v>
      </c>
      <c r="F14" s="35" t="s">
        <v>184</v>
      </c>
      <c r="G14" s="49" t="s">
        <v>22</v>
      </c>
      <c r="H14" s="244"/>
      <c r="I14" s="211"/>
      <c r="J14" s="211"/>
      <c r="K14" s="54">
        <v>45292</v>
      </c>
      <c r="L14" s="54">
        <v>46081</v>
      </c>
      <c r="M14" s="41" t="s">
        <v>132</v>
      </c>
      <c r="N14" s="59">
        <v>113501</v>
      </c>
      <c r="O14" s="63">
        <v>3000</v>
      </c>
      <c r="P14" s="67">
        <v>6387</v>
      </c>
      <c r="Q14" s="63">
        <v>19000</v>
      </c>
      <c r="R14" s="71">
        <f t="shared" si="0"/>
        <v>141888</v>
      </c>
    </row>
    <row r="15" spans="1:18" ht="84.75" customHeight="1" x14ac:dyDescent="0.2">
      <c r="A15" s="224"/>
      <c r="B15" s="224"/>
      <c r="C15" s="25" t="s">
        <v>185</v>
      </c>
      <c r="D15" s="27" t="s">
        <v>19</v>
      </c>
      <c r="E15" s="129" t="s">
        <v>186</v>
      </c>
      <c r="F15" s="36" t="s">
        <v>187</v>
      </c>
      <c r="G15" s="176" t="s">
        <v>45</v>
      </c>
      <c r="H15" s="105" t="s">
        <v>46</v>
      </c>
      <c r="I15" s="107" t="s">
        <v>188</v>
      </c>
      <c r="J15" s="108" t="s">
        <v>189</v>
      </c>
      <c r="K15" s="55">
        <v>45017</v>
      </c>
      <c r="L15" s="55">
        <v>45596</v>
      </c>
      <c r="M15" s="42" t="s">
        <v>132</v>
      </c>
      <c r="N15" s="60">
        <v>183529</v>
      </c>
      <c r="O15" s="64">
        <v>7000</v>
      </c>
      <c r="P15" s="68">
        <v>38883</v>
      </c>
      <c r="Q15" s="64">
        <v>0</v>
      </c>
      <c r="R15" s="72">
        <f t="shared" si="0"/>
        <v>229412</v>
      </c>
    </row>
    <row r="16" spans="1:18" ht="63.75" x14ac:dyDescent="0.2">
      <c r="A16" s="222" t="s">
        <v>17</v>
      </c>
      <c r="B16" s="219">
        <f>SUM(N16:N28)</f>
        <v>2685532</v>
      </c>
      <c r="C16" s="292" t="s">
        <v>190</v>
      </c>
      <c r="D16" s="28" t="s">
        <v>42</v>
      </c>
      <c r="E16" s="258" t="s">
        <v>191</v>
      </c>
      <c r="F16" s="34" t="s">
        <v>192</v>
      </c>
      <c r="G16" s="48" t="s">
        <v>22</v>
      </c>
      <c r="H16" s="243" t="s">
        <v>46</v>
      </c>
      <c r="I16" s="210" t="s">
        <v>193</v>
      </c>
      <c r="J16" s="210" t="s">
        <v>194</v>
      </c>
      <c r="K16" s="53">
        <v>45170</v>
      </c>
      <c r="L16" s="53">
        <v>46173</v>
      </c>
      <c r="M16" s="40" t="s">
        <v>132</v>
      </c>
      <c r="N16" s="57">
        <v>137999</v>
      </c>
      <c r="O16" s="61">
        <v>0</v>
      </c>
      <c r="P16" s="65">
        <v>9501</v>
      </c>
      <c r="Q16" s="61">
        <v>25000</v>
      </c>
      <c r="R16" s="69">
        <f t="shared" si="0"/>
        <v>172500</v>
      </c>
    </row>
    <row r="17" spans="1:18" ht="51" x14ac:dyDescent="0.2">
      <c r="A17" s="256"/>
      <c r="B17" s="256"/>
      <c r="C17" s="299"/>
      <c r="D17" s="23" t="s">
        <v>35</v>
      </c>
      <c r="E17" s="264"/>
      <c r="F17" s="32" t="s">
        <v>195</v>
      </c>
      <c r="G17" s="46" t="s">
        <v>22</v>
      </c>
      <c r="H17" s="245"/>
      <c r="I17" s="231"/>
      <c r="J17" s="231"/>
      <c r="K17" s="51">
        <v>45170</v>
      </c>
      <c r="L17" s="51">
        <v>46022</v>
      </c>
      <c r="M17" s="22" t="s">
        <v>196</v>
      </c>
      <c r="N17" s="58">
        <v>508485</v>
      </c>
      <c r="O17" s="62">
        <v>0</v>
      </c>
      <c r="P17" s="66">
        <v>127122</v>
      </c>
      <c r="Q17" s="62">
        <v>0</v>
      </c>
      <c r="R17" s="70">
        <f t="shared" si="0"/>
        <v>635607</v>
      </c>
    </row>
    <row r="18" spans="1:18" ht="45" customHeight="1" x14ac:dyDescent="0.2">
      <c r="A18" s="256"/>
      <c r="B18" s="256"/>
      <c r="C18" s="23" t="s">
        <v>197</v>
      </c>
      <c r="D18" s="23" t="s">
        <v>42</v>
      </c>
      <c r="E18" s="264"/>
      <c r="F18" s="32" t="s">
        <v>198</v>
      </c>
      <c r="G18" s="46" t="s">
        <v>22</v>
      </c>
      <c r="H18" s="245"/>
      <c r="I18" s="231"/>
      <c r="J18" s="231"/>
      <c r="K18" s="51">
        <v>45170</v>
      </c>
      <c r="L18" s="51">
        <v>46173</v>
      </c>
      <c r="M18" s="22" t="s">
        <v>26</v>
      </c>
      <c r="N18" s="58">
        <v>309066</v>
      </c>
      <c r="O18" s="62">
        <v>0</v>
      </c>
      <c r="P18" s="66">
        <v>47458</v>
      </c>
      <c r="Q18" s="62">
        <v>85000</v>
      </c>
      <c r="R18" s="70">
        <f t="shared" si="0"/>
        <v>441524</v>
      </c>
    </row>
    <row r="19" spans="1:18" ht="56.25" customHeight="1" x14ac:dyDescent="0.2">
      <c r="A19" s="256"/>
      <c r="B19" s="256"/>
      <c r="C19" s="24" t="s">
        <v>199</v>
      </c>
      <c r="D19" s="29" t="s">
        <v>35</v>
      </c>
      <c r="E19" s="265"/>
      <c r="F19" s="35" t="s">
        <v>200</v>
      </c>
      <c r="G19" s="49" t="s">
        <v>22</v>
      </c>
      <c r="H19" s="244"/>
      <c r="I19" s="211"/>
      <c r="J19" s="211"/>
      <c r="K19" s="54">
        <v>45170</v>
      </c>
      <c r="L19" s="54">
        <v>46022</v>
      </c>
      <c r="M19" s="41" t="s">
        <v>26</v>
      </c>
      <c r="N19" s="59">
        <v>196808</v>
      </c>
      <c r="O19" s="63">
        <v>0</v>
      </c>
      <c r="P19" s="67">
        <v>84347</v>
      </c>
      <c r="Q19" s="63">
        <v>0</v>
      </c>
      <c r="R19" s="71">
        <f t="shared" si="0"/>
        <v>281155</v>
      </c>
    </row>
    <row r="20" spans="1:18" ht="25.5" customHeight="1" x14ac:dyDescent="0.2">
      <c r="A20" s="256"/>
      <c r="B20" s="256"/>
      <c r="C20" s="292" t="s">
        <v>201</v>
      </c>
      <c r="D20" s="26" t="s">
        <v>19</v>
      </c>
      <c r="E20" s="126" t="s">
        <v>202</v>
      </c>
      <c r="F20" s="31" t="s">
        <v>203</v>
      </c>
      <c r="G20" s="45" t="s">
        <v>45</v>
      </c>
      <c r="H20" s="243" t="s">
        <v>46</v>
      </c>
      <c r="I20" s="210" t="s">
        <v>204</v>
      </c>
      <c r="J20" s="210" t="s">
        <v>205</v>
      </c>
      <c r="K20" s="50">
        <v>45323</v>
      </c>
      <c r="L20" s="50">
        <v>46418</v>
      </c>
      <c r="M20" s="246" t="s">
        <v>86</v>
      </c>
      <c r="N20" s="57">
        <v>538132</v>
      </c>
      <c r="O20" s="61">
        <v>0</v>
      </c>
      <c r="P20" s="65">
        <v>100535</v>
      </c>
      <c r="Q20" s="61">
        <v>34000</v>
      </c>
      <c r="R20" s="69">
        <f t="shared" si="0"/>
        <v>672667</v>
      </c>
    </row>
    <row r="21" spans="1:18" ht="32.25" customHeight="1" x14ac:dyDescent="0.2">
      <c r="A21" s="256"/>
      <c r="B21" s="256"/>
      <c r="C21" s="299"/>
      <c r="D21" s="23" t="s">
        <v>56</v>
      </c>
      <c r="E21" s="126" t="s">
        <v>206</v>
      </c>
      <c r="F21" s="32" t="s">
        <v>207</v>
      </c>
      <c r="G21" s="46" t="s">
        <v>45</v>
      </c>
      <c r="H21" s="245"/>
      <c r="I21" s="231"/>
      <c r="J21" s="231"/>
      <c r="K21" s="51">
        <v>45323</v>
      </c>
      <c r="L21" s="51">
        <v>46418</v>
      </c>
      <c r="M21" s="248"/>
      <c r="N21" s="58">
        <v>71381</v>
      </c>
      <c r="O21" s="62">
        <v>17847</v>
      </c>
      <c r="P21" s="66">
        <v>0</v>
      </c>
      <c r="Q21" s="62">
        <v>0</v>
      </c>
      <c r="R21" s="70">
        <f t="shared" si="0"/>
        <v>89228</v>
      </c>
    </row>
    <row r="22" spans="1:18" ht="33" customHeight="1" x14ac:dyDescent="0.2">
      <c r="A22" s="256"/>
      <c r="B22" s="256"/>
      <c r="C22" s="24" t="s">
        <v>208</v>
      </c>
      <c r="D22" s="24" t="s">
        <v>19</v>
      </c>
      <c r="E22" s="136" t="s">
        <v>209</v>
      </c>
      <c r="F22" s="47" t="s">
        <v>210</v>
      </c>
      <c r="G22" s="47" t="s">
        <v>45</v>
      </c>
      <c r="H22" s="244"/>
      <c r="I22" s="211"/>
      <c r="J22" s="211"/>
      <c r="K22" s="52">
        <v>45323</v>
      </c>
      <c r="L22" s="52">
        <v>46418</v>
      </c>
      <c r="M22" s="247"/>
      <c r="N22" s="59">
        <v>111801</v>
      </c>
      <c r="O22" s="63">
        <v>0</v>
      </c>
      <c r="P22" s="67">
        <v>47915</v>
      </c>
      <c r="Q22" s="63">
        <v>0</v>
      </c>
      <c r="R22" s="71">
        <f t="shared" si="0"/>
        <v>159716</v>
      </c>
    </row>
    <row r="23" spans="1:18" ht="41.25" customHeight="1" x14ac:dyDescent="0.2">
      <c r="A23" s="256"/>
      <c r="B23" s="256"/>
      <c r="C23" s="292" t="s">
        <v>211</v>
      </c>
      <c r="D23" s="26" t="s">
        <v>42</v>
      </c>
      <c r="E23" s="258" t="s">
        <v>212</v>
      </c>
      <c r="F23" s="31" t="s">
        <v>213</v>
      </c>
      <c r="G23" s="45" t="s">
        <v>22</v>
      </c>
      <c r="H23" s="260" t="s">
        <v>23</v>
      </c>
      <c r="I23" s="210" t="s">
        <v>214</v>
      </c>
      <c r="J23" s="210" t="s">
        <v>215</v>
      </c>
      <c r="K23" s="50">
        <v>45292</v>
      </c>
      <c r="L23" s="50">
        <v>46022</v>
      </c>
      <c r="M23" s="246" t="s">
        <v>132</v>
      </c>
      <c r="N23" s="57">
        <v>122782</v>
      </c>
      <c r="O23" s="61">
        <v>0</v>
      </c>
      <c r="P23" s="65">
        <v>10698</v>
      </c>
      <c r="Q23" s="61">
        <v>20000</v>
      </c>
      <c r="R23" s="69">
        <f t="shared" si="0"/>
        <v>153480</v>
      </c>
    </row>
    <row r="24" spans="1:18" ht="53.25" customHeight="1" x14ac:dyDescent="0.2">
      <c r="A24" s="256"/>
      <c r="B24" s="256"/>
      <c r="C24" s="299"/>
      <c r="D24" s="23" t="s">
        <v>35</v>
      </c>
      <c r="E24" s="264"/>
      <c r="F24" s="32" t="s">
        <v>216</v>
      </c>
      <c r="G24" s="46" t="s">
        <v>22</v>
      </c>
      <c r="H24" s="261"/>
      <c r="I24" s="262"/>
      <c r="J24" s="262"/>
      <c r="K24" s="51">
        <v>45292</v>
      </c>
      <c r="L24" s="51">
        <v>46022</v>
      </c>
      <c r="M24" s="249"/>
      <c r="N24" s="58">
        <v>324581</v>
      </c>
      <c r="O24" s="62">
        <v>0</v>
      </c>
      <c r="P24" s="66">
        <v>81146</v>
      </c>
      <c r="Q24" s="62">
        <v>0</v>
      </c>
      <c r="R24" s="70">
        <f t="shared" si="0"/>
        <v>405727</v>
      </c>
    </row>
    <row r="25" spans="1:18" ht="38.25" x14ac:dyDescent="0.2">
      <c r="A25" s="256"/>
      <c r="B25" s="256"/>
      <c r="C25" s="23" t="s">
        <v>217</v>
      </c>
      <c r="D25" s="23" t="s">
        <v>35</v>
      </c>
      <c r="E25" s="264"/>
      <c r="F25" s="32" t="s">
        <v>218</v>
      </c>
      <c r="G25" s="46" t="s">
        <v>22</v>
      </c>
      <c r="H25" s="261"/>
      <c r="I25" s="262"/>
      <c r="J25" s="262"/>
      <c r="K25" s="51">
        <v>45292</v>
      </c>
      <c r="L25" s="51">
        <v>46022</v>
      </c>
      <c r="M25" s="22" t="s">
        <v>26</v>
      </c>
      <c r="N25" s="58">
        <v>35525</v>
      </c>
      <c r="O25" s="62">
        <v>0</v>
      </c>
      <c r="P25" s="66">
        <v>15225</v>
      </c>
      <c r="Q25" s="62">
        <v>0</v>
      </c>
      <c r="R25" s="70">
        <f t="shared" si="0"/>
        <v>50750</v>
      </c>
    </row>
    <row r="26" spans="1:18" ht="38.25" x14ac:dyDescent="0.2">
      <c r="A26" s="256"/>
      <c r="B26" s="256"/>
      <c r="C26" s="24" t="s">
        <v>219</v>
      </c>
      <c r="D26" s="24" t="s">
        <v>42</v>
      </c>
      <c r="E26" s="265"/>
      <c r="F26" s="33" t="s">
        <v>220</v>
      </c>
      <c r="G26" s="47" t="s">
        <v>22</v>
      </c>
      <c r="H26" s="261"/>
      <c r="I26" s="263"/>
      <c r="J26" s="263"/>
      <c r="K26" s="52">
        <v>45292</v>
      </c>
      <c r="L26" s="52">
        <v>46022</v>
      </c>
      <c r="M26" s="39" t="s">
        <v>26</v>
      </c>
      <c r="N26" s="59">
        <v>177625</v>
      </c>
      <c r="O26" s="63">
        <v>0</v>
      </c>
      <c r="P26" s="67">
        <v>46125</v>
      </c>
      <c r="Q26" s="63">
        <v>30000</v>
      </c>
      <c r="R26" s="71">
        <f t="shared" si="0"/>
        <v>253750</v>
      </c>
    </row>
    <row r="27" spans="1:18" ht="76.5" x14ac:dyDescent="0.2">
      <c r="A27" s="256"/>
      <c r="B27" s="256"/>
      <c r="C27" s="27" t="s">
        <v>221</v>
      </c>
      <c r="D27" s="27" t="s">
        <v>35</v>
      </c>
      <c r="E27" s="129" t="s">
        <v>222</v>
      </c>
      <c r="F27" s="176" t="s">
        <v>223</v>
      </c>
      <c r="G27" s="176" t="s">
        <v>22</v>
      </c>
      <c r="H27" s="176" t="s">
        <v>59</v>
      </c>
      <c r="I27" s="107" t="s">
        <v>224</v>
      </c>
      <c r="J27" s="107" t="s">
        <v>225</v>
      </c>
      <c r="K27" s="89">
        <v>45536</v>
      </c>
      <c r="L27" s="89">
        <v>46265</v>
      </c>
      <c r="M27" s="27" t="s">
        <v>26</v>
      </c>
      <c r="N27" s="64">
        <v>104355</v>
      </c>
      <c r="O27" s="64">
        <v>0</v>
      </c>
      <c r="P27" s="64">
        <f>52183*0.5</f>
        <v>26091.5</v>
      </c>
      <c r="Q27" s="64">
        <v>0</v>
      </c>
      <c r="R27" s="64">
        <f t="shared" si="0"/>
        <v>130446.5</v>
      </c>
    </row>
    <row r="28" spans="1:18" ht="81.75" customHeight="1" x14ac:dyDescent="0.2">
      <c r="A28" s="257"/>
      <c r="B28" s="257"/>
      <c r="C28" s="27" t="s">
        <v>226</v>
      </c>
      <c r="D28" s="27" t="s">
        <v>19</v>
      </c>
      <c r="E28" s="166" t="s">
        <v>227</v>
      </c>
      <c r="F28" s="36" t="s">
        <v>228</v>
      </c>
      <c r="G28" s="176" t="s">
        <v>45</v>
      </c>
      <c r="H28" s="176" t="s">
        <v>46</v>
      </c>
      <c r="I28" s="107" t="s">
        <v>229</v>
      </c>
      <c r="J28" s="107" t="s">
        <v>230</v>
      </c>
      <c r="K28" s="89">
        <v>45444</v>
      </c>
      <c r="L28" s="89">
        <v>45838</v>
      </c>
      <c r="M28" s="110" t="s">
        <v>231</v>
      </c>
      <c r="N28" s="59">
        <v>46992</v>
      </c>
      <c r="O28" s="63">
        <v>19580</v>
      </c>
      <c r="P28" s="67">
        <v>11748</v>
      </c>
      <c r="Q28" s="63">
        <v>0</v>
      </c>
      <c r="R28" s="71">
        <f t="shared" si="0"/>
        <v>78320</v>
      </c>
    </row>
    <row r="29" spans="1:18" ht="90.75" customHeight="1" x14ac:dyDescent="0.2">
      <c r="A29" s="253" t="s">
        <v>232</v>
      </c>
      <c r="B29" s="219">
        <f>SUM(N29:N38)</f>
        <v>1759891</v>
      </c>
      <c r="C29" s="26" t="s">
        <v>233</v>
      </c>
      <c r="D29" s="26" t="s">
        <v>35</v>
      </c>
      <c r="E29" s="240" t="s">
        <v>234</v>
      </c>
      <c r="F29" s="45" t="s">
        <v>235</v>
      </c>
      <c r="G29" s="45" t="s">
        <v>45</v>
      </c>
      <c r="H29" s="243" t="s">
        <v>23</v>
      </c>
      <c r="I29" s="210" t="s">
        <v>236</v>
      </c>
      <c r="J29" s="210" t="s">
        <v>237</v>
      </c>
      <c r="K29" s="50">
        <v>44986</v>
      </c>
      <c r="L29" s="50">
        <v>45777</v>
      </c>
      <c r="M29" s="38" t="s">
        <v>238</v>
      </c>
      <c r="N29" s="57">
        <v>256186</v>
      </c>
      <c r="O29" s="61">
        <v>60000</v>
      </c>
      <c r="P29" s="65">
        <v>49795</v>
      </c>
      <c r="Q29" s="61">
        <v>0</v>
      </c>
      <c r="R29" s="69">
        <f t="shared" si="0"/>
        <v>365981</v>
      </c>
    </row>
    <row r="30" spans="1:18" ht="105.75" customHeight="1" x14ac:dyDescent="0.2">
      <c r="A30" s="254"/>
      <c r="B30" s="223"/>
      <c r="C30" s="24" t="s">
        <v>239</v>
      </c>
      <c r="D30" s="29" t="s">
        <v>35</v>
      </c>
      <c r="E30" s="259"/>
      <c r="F30" s="35" t="s">
        <v>240</v>
      </c>
      <c r="G30" s="49" t="s">
        <v>45</v>
      </c>
      <c r="H30" s="244"/>
      <c r="I30" s="211"/>
      <c r="J30" s="211"/>
      <c r="K30" s="54">
        <v>44986</v>
      </c>
      <c r="L30" s="54">
        <v>45777</v>
      </c>
      <c r="M30" s="41" t="s">
        <v>26</v>
      </c>
      <c r="N30" s="59">
        <v>194831</v>
      </c>
      <c r="O30" s="63">
        <v>13000</v>
      </c>
      <c r="P30" s="67">
        <v>112028</v>
      </c>
      <c r="Q30" s="63">
        <v>4860</v>
      </c>
      <c r="R30" s="71">
        <f t="shared" si="0"/>
        <v>324719</v>
      </c>
    </row>
    <row r="31" spans="1:18" ht="40.5" customHeight="1" x14ac:dyDescent="0.2">
      <c r="A31" s="254"/>
      <c r="B31" s="223"/>
      <c r="C31" s="26" t="s">
        <v>241</v>
      </c>
      <c r="D31" s="26" t="s">
        <v>139</v>
      </c>
      <c r="E31" s="240" t="s">
        <v>242</v>
      </c>
      <c r="F31" s="45" t="s">
        <v>243</v>
      </c>
      <c r="G31" s="45" t="s">
        <v>45</v>
      </c>
      <c r="H31" s="243" t="s">
        <v>23</v>
      </c>
      <c r="I31" s="210" t="s">
        <v>244</v>
      </c>
      <c r="J31" s="210" t="s">
        <v>245</v>
      </c>
      <c r="K31" s="50">
        <v>44774</v>
      </c>
      <c r="L31" s="50">
        <v>45504</v>
      </c>
      <c r="M31" s="38" t="s">
        <v>246</v>
      </c>
      <c r="N31" s="57">
        <v>351767</v>
      </c>
      <c r="O31" s="61">
        <v>48369</v>
      </c>
      <c r="P31" s="65">
        <v>0</v>
      </c>
      <c r="Q31" s="61">
        <v>39573</v>
      </c>
      <c r="R31" s="69">
        <f t="shared" si="0"/>
        <v>439709</v>
      </c>
    </row>
    <row r="32" spans="1:18" ht="38.25" x14ac:dyDescent="0.2">
      <c r="A32" s="254"/>
      <c r="B32" s="223"/>
      <c r="C32" s="24" t="s">
        <v>247</v>
      </c>
      <c r="D32" s="24" t="s">
        <v>139</v>
      </c>
      <c r="E32" s="259"/>
      <c r="F32" s="33" t="s">
        <v>248</v>
      </c>
      <c r="G32" s="47" t="s">
        <v>45</v>
      </c>
      <c r="H32" s="244"/>
      <c r="I32" s="211"/>
      <c r="J32" s="211"/>
      <c r="K32" s="52">
        <v>44774</v>
      </c>
      <c r="L32" s="52">
        <v>45504</v>
      </c>
      <c r="M32" s="39" t="s">
        <v>144</v>
      </c>
      <c r="N32" s="59">
        <v>73480</v>
      </c>
      <c r="O32" s="63">
        <v>17320</v>
      </c>
      <c r="P32" s="67">
        <v>0</v>
      </c>
      <c r="Q32" s="63">
        <v>14175</v>
      </c>
      <c r="R32" s="71">
        <f t="shared" si="0"/>
        <v>104975</v>
      </c>
    </row>
    <row r="33" spans="1:18" ht="25.5" x14ac:dyDescent="0.2">
      <c r="A33" s="254"/>
      <c r="B33" s="223"/>
      <c r="C33" s="266" t="s">
        <v>442</v>
      </c>
      <c r="D33" s="26" t="s">
        <v>42</v>
      </c>
      <c r="E33" s="198"/>
      <c r="F33" s="50" t="s">
        <v>443</v>
      </c>
      <c r="G33" s="50" t="s">
        <v>45</v>
      </c>
      <c r="H33" s="50" t="s">
        <v>59</v>
      </c>
      <c r="I33" s="268" t="s">
        <v>468</v>
      </c>
      <c r="J33" s="210" t="s">
        <v>472</v>
      </c>
      <c r="K33" s="81">
        <v>45627</v>
      </c>
      <c r="L33" s="81">
        <v>46721</v>
      </c>
      <c r="M33" s="215" t="s">
        <v>132</v>
      </c>
      <c r="N33" s="61">
        <v>73000</v>
      </c>
      <c r="O33" s="65">
        <v>0</v>
      </c>
      <c r="P33" s="61">
        <v>11612</v>
      </c>
      <c r="Q33" s="65">
        <v>25000</v>
      </c>
      <c r="R33" s="61">
        <f t="shared" si="0"/>
        <v>109612</v>
      </c>
    </row>
    <row r="34" spans="1:18" ht="25.5" x14ac:dyDescent="0.2">
      <c r="A34" s="254"/>
      <c r="B34" s="223"/>
      <c r="C34" s="267"/>
      <c r="D34" s="24" t="s">
        <v>19</v>
      </c>
      <c r="E34" s="199" t="s">
        <v>456</v>
      </c>
      <c r="F34" s="200" t="s">
        <v>444</v>
      </c>
      <c r="G34" s="200" t="s">
        <v>45</v>
      </c>
      <c r="H34" s="200" t="s">
        <v>59</v>
      </c>
      <c r="I34" s="269"/>
      <c r="J34" s="270"/>
      <c r="K34" s="92">
        <v>45627</v>
      </c>
      <c r="L34" s="92">
        <v>46721</v>
      </c>
      <c r="M34" s="216"/>
      <c r="N34" s="93">
        <v>139067</v>
      </c>
      <c r="O34" s="94">
        <v>0</v>
      </c>
      <c r="P34" s="93">
        <v>72267</v>
      </c>
      <c r="Q34" s="94">
        <v>0</v>
      </c>
      <c r="R34" s="93">
        <f t="shared" si="0"/>
        <v>211334</v>
      </c>
    </row>
    <row r="35" spans="1:18" ht="89.25" x14ac:dyDescent="0.2">
      <c r="A35" s="254"/>
      <c r="B35" s="223"/>
      <c r="C35" s="201" t="s">
        <v>473</v>
      </c>
      <c r="D35" s="27" t="s">
        <v>42</v>
      </c>
      <c r="E35" s="202"/>
      <c r="F35" s="176" t="s">
        <v>445</v>
      </c>
      <c r="G35" s="176" t="s">
        <v>45</v>
      </c>
      <c r="H35" s="176" t="s">
        <v>59</v>
      </c>
      <c r="I35" s="167" t="s">
        <v>470</v>
      </c>
      <c r="J35" s="107" t="s">
        <v>469</v>
      </c>
      <c r="K35" s="89">
        <v>45627</v>
      </c>
      <c r="L35" s="89">
        <v>46721</v>
      </c>
      <c r="M35" s="203" t="s">
        <v>40</v>
      </c>
      <c r="N35" s="204">
        <v>180000</v>
      </c>
      <c r="O35" s="64">
        <v>8000</v>
      </c>
      <c r="P35" s="64">
        <v>118324</v>
      </c>
      <c r="Q35" s="64">
        <v>32000</v>
      </c>
      <c r="R35" s="71">
        <f t="shared" si="0"/>
        <v>338324</v>
      </c>
    </row>
    <row r="36" spans="1:18" ht="65.25" customHeight="1" x14ac:dyDescent="0.2">
      <c r="A36" s="254"/>
      <c r="B36" s="223"/>
      <c r="C36" s="215" t="s">
        <v>432</v>
      </c>
      <c r="D36" s="184" t="s">
        <v>35</v>
      </c>
      <c r="E36" s="195" t="s">
        <v>438</v>
      </c>
      <c r="F36" s="50" t="s">
        <v>433</v>
      </c>
      <c r="G36" s="50" t="s">
        <v>45</v>
      </c>
      <c r="H36" s="50" t="s">
        <v>46</v>
      </c>
      <c r="I36" s="210" t="s">
        <v>466</v>
      </c>
      <c r="J36" s="210" t="s">
        <v>465</v>
      </c>
      <c r="K36" s="81">
        <v>45658</v>
      </c>
      <c r="L36" s="81">
        <v>46568</v>
      </c>
      <c r="M36" s="38" t="s">
        <v>435</v>
      </c>
      <c r="N36" s="61">
        <v>222240</v>
      </c>
      <c r="O36" s="65">
        <v>0</v>
      </c>
      <c r="P36" s="61">
        <v>104625</v>
      </c>
      <c r="Q36" s="65">
        <v>6500</v>
      </c>
      <c r="R36" s="61">
        <f t="shared" si="0"/>
        <v>333365</v>
      </c>
    </row>
    <row r="37" spans="1:18" ht="65.25" customHeight="1" x14ac:dyDescent="0.2">
      <c r="A37" s="254"/>
      <c r="B37" s="223"/>
      <c r="C37" s="236"/>
      <c r="D37" s="205" t="s">
        <v>19</v>
      </c>
      <c r="E37" s="199"/>
      <c r="F37" s="200" t="s">
        <v>434</v>
      </c>
      <c r="G37" s="200" t="s">
        <v>45</v>
      </c>
      <c r="H37" s="200" t="s">
        <v>46</v>
      </c>
      <c r="I37" s="214"/>
      <c r="J37" s="214"/>
      <c r="K37" s="92">
        <v>45658</v>
      </c>
      <c r="L37" s="92">
        <v>46568</v>
      </c>
      <c r="M37" s="91" t="s">
        <v>435</v>
      </c>
      <c r="N37" s="93">
        <v>111000</v>
      </c>
      <c r="O37" s="94">
        <v>0</v>
      </c>
      <c r="P37" s="93">
        <v>48959</v>
      </c>
      <c r="Q37" s="94">
        <v>6500</v>
      </c>
      <c r="R37" s="93">
        <f t="shared" si="0"/>
        <v>166459</v>
      </c>
    </row>
    <row r="38" spans="1:18" ht="120" customHeight="1" x14ac:dyDescent="0.2">
      <c r="A38" s="255"/>
      <c r="B38" s="224"/>
      <c r="C38" s="27" t="s">
        <v>249</v>
      </c>
      <c r="D38" s="90" t="s">
        <v>250</v>
      </c>
      <c r="E38" s="129" t="s">
        <v>251</v>
      </c>
      <c r="F38" s="295" t="s">
        <v>252</v>
      </c>
      <c r="G38" s="173" t="s">
        <v>22</v>
      </c>
      <c r="H38" s="296" t="s">
        <v>59</v>
      </c>
      <c r="I38" s="191" t="s">
        <v>253</v>
      </c>
      <c r="J38" s="297" t="s">
        <v>254</v>
      </c>
      <c r="K38" s="200">
        <v>45139</v>
      </c>
      <c r="L38" s="200">
        <v>45869</v>
      </c>
      <c r="M38" s="91" t="s">
        <v>255</v>
      </c>
      <c r="N38" s="60">
        <v>158320</v>
      </c>
      <c r="O38" s="64">
        <v>10000</v>
      </c>
      <c r="P38" s="68">
        <v>29584</v>
      </c>
      <c r="Q38" s="64">
        <v>0</v>
      </c>
      <c r="R38" s="72">
        <f t="shared" si="0"/>
        <v>197904</v>
      </c>
    </row>
    <row r="39" spans="1:18" ht="37.5" customHeight="1" x14ac:dyDescent="0.2">
      <c r="A39" s="250" t="s">
        <v>256</v>
      </c>
      <c r="B39" s="251">
        <f>SUM(N39:N41)</f>
        <v>574506</v>
      </c>
      <c r="C39" s="292" t="s">
        <v>257</v>
      </c>
      <c r="D39" s="26" t="s">
        <v>258</v>
      </c>
      <c r="E39" s="258" t="s">
        <v>259</v>
      </c>
      <c r="F39" s="45" t="s">
        <v>260</v>
      </c>
      <c r="G39" s="45" t="s">
        <v>22</v>
      </c>
      <c r="H39" s="243" t="s">
        <v>59</v>
      </c>
      <c r="I39" s="210" t="s">
        <v>261</v>
      </c>
      <c r="J39" s="210" t="s">
        <v>262</v>
      </c>
      <c r="K39" s="50">
        <v>45170</v>
      </c>
      <c r="L39" s="50">
        <v>46022</v>
      </c>
      <c r="M39" s="246" t="s">
        <v>132</v>
      </c>
      <c r="N39" s="57">
        <v>225544</v>
      </c>
      <c r="O39" s="61">
        <v>56385</v>
      </c>
      <c r="P39" s="65">
        <v>0</v>
      </c>
      <c r="Q39" s="61">
        <v>0</v>
      </c>
      <c r="R39" s="69">
        <f t="shared" si="0"/>
        <v>281929</v>
      </c>
    </row>
    <row r="40" spans="1:18" ht="111.75" customHeight="1" x14ac:dyDescent="0.2">
      <c r="A40" s="250"/>
      <c r="B40" s="252"/>
      <c r="C40" s="239"/>
      <c r="D40" s="24" t="s">
        <v>263</v>
      </c>
      <c r="E40" s="216"/>
      <c r="F40" s="33" t="s">
        <v>264</v>
      </c>
      <c r="G40" s="47" t="s">
        <v>22</v>
      </c>
      <c r="H40" s="244"/>
      <c r="I40" s="211"/>
      <c r="J40" s="211"/>
      <c r="K40" s="52">
        <v>45170</v>
      </c>
      <c r="L40" s="52">
        <v>46022</v>
      </c>
      <c r="M40" s="247"/>
      <c r="N40" s="59">
        <v>113594</v>
      </c>
      <c r="O40" s="63">
        <v>0</v>
      </c>
      <c r="P40" s="67">
        <v>28399</v>
      </c>
      <c r="Q40" s="63">
        <v>0</v>
      </c>
      <c r="R40" s="71">
        <f t="shared" si="0"/>
        <v>141993</v>
      </c>
    </row>
    <row r="41" spans="1:18" ht="89.25" customHeight="1" x14ac:dyDescent="0.2">
      <c r="A41" s="250"/>
      <c r="B41" s="252"/>
      <c r="C41" s="27" t="s">
        <v>265</v>
      </c>
      <c r="D41" s="25" t="s">
        <v>250</v>
      </c>
      <c r="E41" s="129" t="s">
        <v>266</v>
      </c>
      <c r="F41" s="37" t="s">
        <v>267</v>
      </c>
      <c r="G41" s="174" t="s">
        <v>45</v>
      </c>
      <c r="H41" s="106" t="s">
        <v>59</v>
      </c>
      <c r="I41" s="27" t="s">
        <v>268</v>
      </c>
      <c r="J41" s="104" t="s">
        <v>269</v>
      </c>
      <c r="K41" s="56">
        <v>44927</v>
      </c>
      <c r="L41" s="56">
        <v>46022</v>
      </c>
      <c r="M41" s="43" t="s">
        <v>270</v>
      </c>
      <c r="N41" s="60">
        <v>235368</v>
      </c>
      <c r="O41" s="64">
        <v>0</v>
      </c>
      <c r="P41" s="68">
        <v>58845</v>
      </c>
      <c r="Q41" s="64">
        <v>0</v>
      </c>
      <c r="R41" s="72">
        <f t="shared" si="0"/>
        <v>294213</v>
      </c>
    </row>
    <row r="42" spans="1:18" ht="38.25" customHeight="1" x14ac:dyDescent="0.2">
      <c r="A42" s="253" t="s">
        <v>271</v>
      </c>
      <c r="B42" s="219">
        <f>SUM(N42:N44)</f>
        <v>418311</v>
      </c>
      <c r="C42" s="292" t="s">
        <v>272</v>
      </c>
      <c r="D42" s="26" t="s">
        <v>19</v>
      </c>
      <c r="E42" s="126" t="s">
        <v>273</v>
      </c>
      <c r="F42" s="31" t="s">
        <v>274</v>
      </c>
      <c r="G42" s="45" t="s">
        <v>45</v>
      </c>
      <c r="H42" s="243" t="s">
        <v>23</v>
      </c>
      <c r="I42" s="231" t="s">
        <v>275</v>
      </c>
      <c r="J42" s="210" t="s">
        <v>276</v>
      </c>
      <c r="K42" s="50">
        <v>44927</v>
      </c>
      <c r="L42" s="50">
        <v>46022</v>
      </c>
      <c r="M42" s="246" t="s">
        <v>132</v>
      </c>
      <c r="N42" s="57">
        <v>273828</v>
      </c>
      <c r="O42" s="61">
        <v>6000</v>
      </c>
      <c r="P42" s="65">
        <v>62457</v>
      </c>
      <c r="Q42" s="61">
        <v>0</v>
      </c>
      <c r="R42" s="69">
        <f t="shared" si="0"/>
        <v>342285</v>
      </c>
    </row>
    <row r="43" spans="1:18" ht="40.5" customHeight="1" x14ac:dyDescent="0.2">
      <c r="A43" s="254"/>
      <c r="B43" s="223"/>
      <c r="C43" s="293"/>
      <c r="D43" s="23" t="s">
        <v>182</v>
      </c>
      <c r="E43" s="127" t="s">
        <v>277</v>
      </c>
      <c r="F43" s="46" t="s">
        <v>278</v>
      </c>
      <c r="G43" s="46" t="s">
        <v>45</v>
      </c>
      <c r="H43" s="245"/>
      <c r="I43" s="231"/>
      <c r="J43" s="231"/>
      <c r="K43" s="51">
        <v>44927</v>
      </c>
      <c r="L43" s="51">
        <v>46022</v>
      </c>
      <c r="M43" s="248"/>
      <c r="N43" s="58">
        <v>59628</v>
      </c>
      <c r="O43" s="62">
        <v>0</v>
      </c>
      <c r="P43" s="66">
        <v>14904</v>
      </c>
      <c r="Q43" s="62">
        <v>0</v>
      </c>
      <c r="R43" s="70">
        <f t="shared" si="0"/>
        <v>74532</v>
      </c>
    </row>
    <row r="44" spans="1:18" ht="38.25" customHeight="1" x14ac:dyDescent="0.2">
      <c r="A44" s="255"/>
      <c r="B44" s="224"/>
      <c r="C44" s="239"/>
      <c r="D44" s="24" t="s">
        <v>50</v>
      </c>
      <c r="E44" s="132" t="s">
        <v>279</v>
      </c>
      <c r="F44" s="47" t="s">
        <v>280</v>
      </c>
      <c r="G44" s="47" t="s">
        <v>45</v>
      </c>
      <c r="H44" s="244"/>
      <c r="I44" s="211"/>
      <c r="J44" s="211"/>
      <c r="K44" s="52">
        <v>44927</v>
      </c>
      <c r="L44" s="52">
        <v>46022</v>
      </c>
      <c r="M44" s="247"/>
      <c r="N44" s="59">
        <v>84855</v>
      </c>
      <c r="O44" s="63">
        <v>0</v>
      </c>
      <c r="P44" s="67">
        <v>21270</v>
      </c>
      <c r="Q44" s="63">
        <v>0</v>
      </c>
      <c r="R44" s="71">
        <f t="shared" si="0"/>
        <v>106125</v>
      </c>
    </row>
    <row r="45" spans="1:18" ht="38.25" customHeight="1" x14ac:dyDescent="0.2">
      <c r="A45" s="227" t="s">
        <v>474</v>
      </c>
      <c r="B45" s="219">
        <f>SUM(N45:N47)</f>
        <v>171000</v>
      </c>
      <c r="C45" s="271" t="s">
        <v>436</v>
      </c>
      <c r="D45" s="26" t="s">
        <v>437</v>
      </c>
      <c r="E45" s="206"/>
      <c r="F45" s="31" t="s">
        <v>439</v>
      </c>
      <c r="G45" s="45" t="s">
        <v>45</v>
      </c>
      <c r="H45" s="45" t="s">
        <v>59</v>
      </c>
      <c r="I45" s="210" t="s">
        <v>467</v>
      </c>
      <c r="J45" s="210" t="s">
        <v>471</v>
      </c>
      <c r="K45" s="81">
        <v>45658</v>
      </c>
      <c r="L45" s="81">
        <v>46387</v>
      </c>
      <c r="M45" s="274" t="s">
        <v>329</v>
      </c>
      <c r="N45" s="57">
        <v>65000</v>
      </c>
      <c r="O45" s="61">
        <v>33988</v>
      </c>
      <c r="P45" s="65">
        <v>0</v>
      </c>
      <c r="Q45" s="61">
        <v>0</v>
      </c>
      <c r="R45" s="69">
        <f t="shared" si="0"/>
        <v>98988</v>
      </c>
    </row>
    <row r="46" spans="1:18" ht="38.25" customHeight="1" x14ac:dyDescent="0.2">
      <c r="A46" s="228"/>
      <c r="B46" s="223"/>
      <c r="C46" s="272"/>
      <c r="D46" s="23" t="s">
        <v>125</v>
      </c>
      <c r="E46" s="198"/>
      <c r="F46" s="32" t="s">
        <v>440</v>
      </c>
      <c r="G46" s="46" t="s">
        <v>45</v>
      </c>
      <c r="H46" s="46" t="s">
        <v>59</v>
      </c>
      <c r="I46" s="270"/>
      <c r="J46" s="270"/>
      <c r="K46" s="82">
        <v>45658</v>
      </c>
      <c r="L46" s="82">
        <v>46387</v>
      </c>
      <c r="M46" s="275"/>
      <c r="N46" s="58">
        <v>66000</v>
      </c>
      <c r="O46" s="62">
        <v>33031</v>
      </c>
      <c r="P46" s="66">
        <v>0</v>
      </c>
      <c r="Q46" s="62">
        <v>0</v>
      </c>
      <c r="R46" s="70">
        <f t="shared" si="0"/>
        <v>99031</v>
      </c>
    </row>
    <row r="47" spans="1:18" ht="38.25" customHeight="1" x14ac:dyDescent="0.2">
      <c r="A47" s="232"/>
      <c r="B47" s="224"/>
      <c r="C47" s="273"/>
      <c r="D47" s="24" t="s">
        <v>324</v>
      </c>
      <c r="E47" s="207"/>
      <c r="F47" s="33" t="s">
        <v>441</v>
      </c>
      <c r="G47" s="47" t="s">
        <v>45</v>
      </c>
      <c r="H47" s="47" t="s">
        <v>59</v>
      </c>
      <c r="I47" s="214"/>
      <c r="J47" s="214"/>
      <c r="K47" s="83">
        <v>45658</v>
      </c>
      <c r="L47" s="83">
        <v>46387</v>
      </c>
      <c r="M47" s="276"/>
      <c r="N47" s="59">
        <v>40000</v>
      </c>
      <c r="O47" s="63">
        <v>19373</v>
      </c>
      <c r="P47" s="67">
        <v>0</v>
      </c>
      <c r="Q47" s="63">
        <v>0</v>
      </c>
      <c r="R47" s="71">
        <f t="shared" si="0"/>
        <v>59373</v>
      </c>
    </row>
    <row r="48" spans="1:18" s="8" customFormat="1" ht="27" customHeight="1" x14ac:dyDescent="0.25">
      <c r="B48" s="73"/>
      <c r="E48" s="124"/>
      <c r="M48" s="208" t="s">
        <v>281</v>
      </c>
      <c r="N48" s="102">
        <f>SUM(N5:N47)</f>
        <v>10099333</v>
      </c>
      <c r="O48" s="102">
        <f t="shared" ref="O48:R48" si="1">SUM(O5:O47)</f>
        <v>400250</v>
      </c>
      <c r="P48" s="102">
        <f t="shared" si="1"/>
        <v>2079366.5</v>
      </c>
      <c r="Q48" s="102">
        <f t="shared" si="1"/>
        <v>776608</v>
      </c>
      <c r="R48" s="74">
        <f>SUM(R5:R47)</f>
        <v>13355557.5</v>
      </c>
    </row>
    <row r="49" spans="1:18" ht="27" customHeight="1" x14ac:dyDescent="0.2">
      <c r="M49" s="18" t="s">
        <v>417</v>
      </c>
      <c r="N49" s="20">
        <f>N48/R48</f>
        <v>0.75618954880767797</v>
      </c>
      <c r="O49" s="20">
        <f>O48/R48</f>
        <v>2.9968797633494523E-2</v>
      </c>
      <c r="P49" s="20">
        <f>P48/R48</f>
        <v>0.15569297650060659</v>
      </c>
      <c r="Q49" s="20">
        <f>Q48/R48</f>
        <v>5.8148677058220896E-2</v>
      </c>
      <c r="R49" s="21">
        <f>SUM(N49:Q49)</f>
        <v>1</v>
      </c>
    </row>
    <row r="50" spans="1:18" x14ac:dyDescent="0.2">
      <c r="A50" s="190"/>
    </row>
  </sheetData>
  <sortState xmlns:xlrd2="http://schemas.microsoft.com/office/spreadsheetml/2017/richdata2" ref="C5:AA57">
    <sortCondition ref="C5:C57"/>
  </sortState>
  <mergeCells count="71">
    <mergeCell ref="C45:C47"/>
    <mergeCell ref="I45:I47"/>
    <mergeCell ref="J45:J47"/>
    <mergeCell ref="M45:M47"/>
    <mergeCell ref="A45:A47"/>
    <mergeCell ref="B45:B47"/>
    <mergeCell ref="C33:C34"/>
    <mergeCell ref="I33:I34"/>
    <mergeCell ref="J33:J34"/>
    <mergeCell ref="M33:M34"/>
    <mergeCell ref="C36:C37"/>
    <mergeCell ref="I36:I37"/>
    <mergeCell ref="J36:J37"/>
    <mergeCell ref="E39:E40"/>
    <mergeCell ref="E29:E30"/>
    <mergeCell ref="E31:E32"/>
    <mergeCell ref="J29:J30"/>
    <mergeCell ref="H12:H14"/>
    <mergeCell ref="H16:H19"/>
    <mergeCell ref="H20:H22"/>
    <mergeCell ref="H23:H26"/>
    <mergeCell ref="I23:I26"/>
    <mergeCell ref="J23:J26"/>
    <mergeCell ref="E16:E19"/>
    <mergeCell ref="E23:E26"/>
    <mergeCell ref="A5:A15"/>
    <mergeCell ref="B5:B15"/>
    <mergeCell ref="A16:A28"/>
    <mergeCell ref="B16:B28"/>
    <mergeCell ref="C9:C11"/>
    <mergeCell ref="C12:C14"/>
    <mergeCell ref="C16:C17"/>
    <mergeCell ref="C20:C21"/>
    <mergeCell ref="C23:C24"/>
    <mergeCell ref="C5:C6"/>
    <mergeCell ref="I5:I8"/>
    <mergeCell ref="J5:J8"/>
    <mergeCell ref="I9:I11"/>
    <mergeCell ref="J9:J11"/>
    <mergeCell ref="H5:H8"/>
    <mergeCell ref="H9:H11"/>
    <mergeCell ref="M20:M22"/>
    <mergeCell ref="M9:M10"/>
    <mergeCell ref="A39:A41"/>
    <mergeCell ref="B39:B41"/>
    <mergeCell ref="A42:A44"/>
    <mergeCell ref="B42:B44"/>
    <mergeCell ref="C39:C40"/>
    <mergeCell ref="C42:C44"/>
    <mergeCell ref="A29:A38"/>
    <mergeCell ref="B29:B38"/>
    <mergeCell ref="I12:I14"/>
    <mergeCell ref="I16:I19"/>
    <mergeCell ref="J16:J19"/>
    <mergeCell ref="I20:I22"/>
    <mergeCell ref="J12:J14"/>
    <mergeCell ref="J20:J22"/>
    <mergeCell ref="M39:M40"/>
    <mergeCell ref="M42:M44"/>
    <mergeCell ref="M23:M24"/>
    <mergeCell ref="H39:H40"/>
    <mergeCell ref="J42:J44"/>
    <mergeCell ref="H42:H44"/>
    <mergeCell ref="I31:I32"/>
    <mergeCell ref="J31:J32"/>
    <mergeCell ref="I39:I40"/>
    <mergeCell ref="J39:J40"/>
    <mergeCell ref="I42:I44"/>
    <mergeCell ref="I29:I30"/>
    <mergeCell ref="H31:H32"/>
    <mergeCell ref="H29:H30"/>
  </mergeCells>
  <hyperlinks>
    <hyperlink ref="E5" r:id="rId1" xr:uid="{26AF4DBA-D5F3-4E68-9122-CB7070F963E1}"/>
    <hyperlink ref="E6" r:id="rId2" display="https://poke.fi/hankkeet/finnish-future-farm" xr:uid="{A06872FE-69D0-4749-9C38-4B1A3E399E63}"/>
    <hyperlink ref="E12" r:id="rId3" xr:uid="{1DD1F16A-5D40-451E-94E0-1A71A1153901}"/>
    <hyperlink ref="E13" r:id="rId4" display="https://converis.jyu.fi/converis/portal/detail/Project/197632803?lang=fi_FI" xr:uid="{730EB26E-B3C1-4553-A186-6711AC7F3BBC}"/>
    <hyperlink ref="E15" r:id="rId5" display="https://www.jamk.fi/fi/tutkimus-ja-kehitys/tki-projektit/avoin-laboratorio-biotalouteen-alabio" xr:uid="{B9629759-A484-46C8-A6CA-8AA74815645A}"/>
    <hyperlink ref="E29" r:id="rId6" display="https://www.jyu.fi/fi/hankkeet/kriittiset-raaka-aineet-tietoon-talteen-ja-kiertoon-kriit" xr:uid="{9DA7C402-854C-4630-8583-564F65CBB17C}"/>
    <hyperlink ref="E31" r:id="rId7" display="https://www.keulink.fi/keuruu-tki-keskus/" xr:uid="{423B9688-ABD3-45CB-A318-D701BBEDD6A4}"/>
    <hyperlink ref="E38" r:id="rId8" display="https://www.luke.fi/fi/projektit/kiertokala" xr:uid="{672DDED0-4CC8-49EA-B9D3-DCA6FA200643}"/>
    <hyperlink ref="E39" r:id="rId9" display="https://hiilineutraali.keskisuomi.fi/lumoava/" xr:uid="{870C7BE8-0655-4DB8-BE21-998CFC286E69}"/>
    <hyperlink ref="E41" r:id="rId10" display="https://www.luke.fi/fi/projektit/kivametsa" xr:uid="{BA706DA0-E9D9-4E91-9B84-C699210F99E0}"/>
    <hyperlink ref="E44" r:id="rId11" xr:uid="{0199A345-E3AA-4557-91D5-5BE3E3F30D2F}"/>
    <hyperlink ref="E42" r:id="rId12" display="https://www.jamk.fi/fi/projekti/teopuuks" xr:uid="{6F8A955B-4559-4A7A-9E6B-02376EF61C76}"/>
    <hyperlink ref="E43" r:id="rId13" display="https://www.metsakeskus.fi/fi/hankkeet/teollisen-puurakentamisen-kehittaminen-keski-suomessa" xr:uid="{A2F812A5-9F6E-4DC6-B66C-4F0DEB2E14D8}"/>
    <hyperlink ref="E9" r:id="rId14" xr:uid="{FA7E1110-F258-4295-BC65-768BA865B56F}"/>
    <hyperlink ref="E11" r:id="rId15" xr:uid="{A3F857D6-E307-448A-B8BC-48335761A1E7}"/>
    <hyperlink ref="E22" r:id="rId16" xr:uid="{B24D11A2-ABC1-4639-A303-75693C758C8E}"/>
    <hyperlink ref="E28" r:id="rId17" display="https://www.jamk.fi/fi/tutkimus-ja-kehitys/tki-projektit/vedyn-valtatiella-h2vt4" xr:uid="{8D8CADFD-7047-4F28-BF34-49BD4B379C69}"/>
    <hyperlink ref="E10" r:id="rId18" display="https://www.jamk.fi/fi/tutkimus-ja-kehitys/tki-projektit/turvemaiden-uudet-viljelykasvit-seka-biosivuvirrat-tuotantoketjut-arvoaineet-ja-kiertotalous" xr:uid="{A305B2F3-D75C-47CC-B49F-2D8EC76187C4}"/>
    <hyperlink ref="E14" r:id="rId19" display="https://www.metsakeskus.fi/fi/hankkeet/helea" xr:uid="{9DFC5049-02C1-4475-9DEA-B584F2ED722A}"/>
    <hyperlink ref="E16" r:id="rId20" xr:uid="{709B8A15-5FEC-4BA3-B7A8-61DC9CAA7225}"/>
    <hyperlink ref="E21" r:id="rId21" display="https://poke.fi/hankkeet/ukko" xr:uid="{BC4D9652-5440-41C7-B76E-5B610B399EF7}"/>
    <hyperlink ref="E20" r:id="rId22" display="https://www.jamk.fi/fi/tutkimus-ja-kehitys/tki-projektit/uudet-kaukolampokonseptit" xr:uid="{92DD4EC9-ED62-4600-AAD2-799DEB0C27C8}"/>
    <hyperlink ref="E23" r:id="rId23" display="https://www.jyu.fi/fi/hankkeet/vedyn-tuotanto-ja-varastointi-teollisen-uudistumisen-mahdollistajana-keski-suomessa-hyper" xr:uid="{C91E8B22-22FD-4EFF-A1A4-E907E1B8A986}"/>
    <hyperlink ref="E34" r:id="rId24" display="https://www.jamk.fi/fi/tutkimus-ja-kehitys/tki-projektit/hiilivirrat-arvokkaiksi-tuotteiksi" xr:uid="{8611B87E-5A06-4316-9AE5-3F256C6CFE5E}"/>
    <hyperlink ref="E36" r:id="rId25" display="https://www.jyu.fi/fi/tutkimusryhmat/huokosmateriaalit-ja-molekyylikapselit" xr:uid="{83F979AF-F41C-45CF-9349-5F1BCEFAE01D}"/>
    <hyperlink ref="E27" r:id="rId26" display="https://converis.jyu.fi/converis/portal/detail/Project/233318252?lang=fi_FI" xr:uid="{296D40E6-88CD-4F25-9005-2AF3516CAB19}"/>
  </hyperlinks>
  <pageMargins left="0.23622047244094491" right="0.23622047244094491" top="0.74803149606299213" bottom="0.74803149606299213" header="0.31496062992125984" footer="0.31496062992125984"/>
  <pageSetup paperSize="8" scale="50" fitToHeight="0" orientation="landscape" r:id="rId27"/>
  <headerFooter>
    <oddFooter>&amp;C&amp;"Tahoma,Normaali"&amp;8&amp;P&amp;R&amp;"Tahoma,Normaali"&amp;8&amp;D</oddFooter>
  </headerFooter>
  <rowBreaks count="1" manualBreakCount="1">
    <brk id="28" max="17" man="1"/>
  </rowBreaks>
  <ignoredErrors>
    <ignoredError sqref="R48" formula="1"/>
  </ignoredErrors>
  <drawing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55D54-9887-44ED-ACE7-DF4FE4342CE0}">
  <sheetPr>
    <pageSetUpPr fitToPage="1"/>
  </sheetPr>
  <dimension ref="A1:R34"/>
  <sheetViews>
    <sheetView showGridLines="0" zoomScaleNormal="100" workbookViewId="0">
      <selection activeCell="A2" sqref="A2"/>
    </sheetView>
  </sheetViews>
  <sheetFormatPr defaultRowHeight="12.75" x14ac:dyDescent="0.2"/>
  <cols>
    <col min="1" max="1" width="9.140625" style="2"/>
    <col min="2" max="2" width="5" style="2" customWidth="1"/>
    <col min="3" max="3" width="43.140625" style="3" customWidth="1"/>
    <col min="4" max="4" width="30" style="3" customWidth="1"/>
    <col min="5" max="5" width="32.7109375" style="125" customWidth="1"/>
    <col min="6" max="6" width="9.85546875" style="4" customWidth="1"/>
    <col min="7" max="7" width="10.42578125" style="4" customWidth="1"/>
    <col min="8" max="8" width="12.140625" style="5" customWidth="1"/>
    <col min="9" max="9" width="38" style="5" customWidth="1"/>
    <col min="10" max="10" width="56.28515625" style="5" customWidth="1"/>
    <col min="11" max="11" width="11.85546875" style="5" customWidth="1"/>
    <col min="12" max="12" width="11.42578125" style="5" customWidth="1"/>
    <col min="13" max="13" width="45.85546875" style="3" customWidth="1"/>
    <col min="14" max="17" width="12.28515625" style="3" customWidth="1"/>
    <col min="18" max="18" width="14.42578125" style="3" customWidth="1"/>
    <col min="19" max="19" width="17.5703125" style="3" customWidth="1"/>
    <col min="20" max="16384" width="9.140625" style="3"/>
  </cols>
  <sheetData>
    <row r="1" spans="1:18" ht="45" customHeight="1" x14ac:dyDescent="0.2"/>
    <row r="2" spans="1:18" customFormat="1" ht="27" customHeight="1" x14ac:dyDescent="0.25">
      <c r="A2" s="16" t="s">
        <v>479</v>
      </c>
      <c r="E2" s="157"/>
      <c r="F2" s="1"/>
      <c r="K2" s="311"/>
      <c r="L2" s="311"/>
    </row>
    <row r="3" spans="1:18" ht="21" customHeight="1" x14ac:dyDescent="0.2">
      <c r="A3" s="17" t="s">
        <v>282</v>
      </c>
    </row>
    <row r="4" spans="1:18" ht="47.25" customHeight="1" x14ac:dyDescent="0.2">
      <c r="C4" s="6" t="s">
        <v>1</v>
      </c>
      <c r="D4" s="6" t="s">
        <v>2</v>
      </c>
      <c r="E4" s="6" t="s">
        <v>3</v>
      </c>
      <c r="F4" s="6" t="s">
        <v>4</v>
      </c>
      <c r="G4" s="6" t="s">
        <v>5</v>
      </c>
      <c r="H4" s="6" t="s">
        <v>6</v>
      </c>
      <c r="I4" s="6" t="s">
        <v>7</v>
      </c>
      <c r="J4" s="6" t="s">
        <v>8</v>
      </c>
      <c r="K4" s="6" t="s">
        <v>9</v>
      </c>
      <c r="L4" s="6" t="s">
        <v>10</v>
      </c>
      <c r="M4" s="11" t="s">
        <v>11</v>
      </c>
      <c r="N4" s="15" t="s">
        <v>12</v>
      </c>
      <c r="O4" s="15" t="s">
        <v>283</v>
      </c>
      <c r="P4" s="15" t="s">
        <v>14</v>
      </c>
      <c r="Q4" s="15" t="s">
        <v>15</v>
      </c>
      <c r="R4" s="15" t="s">
        <v>16</v>
      </c>
    </row>
    <row r="5" spans="1:18" ht="68.25" customHeight="1" x14ac:dyDescent="0.2">
      <c r="A5" s="250" t="s">
        <v>284</v>
      </c>
      <c r="B5" s="251">
        <f>SUM(N5:N9)</f>
        <v>1786803</v>
      </c>
      <c r="C5" s="179" t="s">
        <v>285</v>
      </c>
      <c r="D5" s="179" t="s">
        <v>286</v>
      </c>
      <c r="E5" s="133" t="s">
        <v>287</v>
      </c>
      <c r="F5" s="178" t="s">
        <v>288</v>
      </c>
      <c r="G5" s="178" t="s">
        <v>22</v>
      </c>
      <c r="H5" s="178" t="s">
        <v>59</v>
      </c>
      <c r="I5" s="9" t="s">
        <v>289</v>
      </c>
      <c r="J5" s="9" t="s">
        <v>290</v>
      </c>
      <c r="K5" s="310">
        <v>45170</v>
      </c>
      <c r="L5" s="310">
        <v>45930</v>
      </c>
      <c r="M5" s="12" t="s">
        <v>291</v>
      </c>
      <c r="N5" s="14">
        <v>699842</v>
      </c>
      <c r="O5" s="14">
        <v>299933</v>
      </c>
      <c r="P5" s="14">
        <v>0</v>
      </c>
      <c r="Q5" s="14">
        <v>0</v>
      </c>
      <c r="R5" s="14">
        <f>SUM(N5:Q5)</f>
        <v>999775</v>
      </c>
    </row>
    <row r="6" spans="1:18" ht="78.75" customHeight="1" x14ac:dyDescent="0.2">
      <c r="A6" s="252"/>
      <c r="B6" s="252"/>
      <c r="C6" s="179" t="s">
        <v>292</v>
      </c>
      <c r="D6" s="179" t="s">
        <v>67</v>
      </c>
      <c r="E6" s="133" t="s">
        <v>293</v>
      </c>
      <c r="F6" s="178" t="s">
        <v>294</v>
      </c>
      <c r="G6" s="178" t="s">
        <v>22</v>
      </c>
      <c r="H6" s="178" t="s">
        <v>46</v>
      </c>
      <c r="I6" s="9" t="s">
        <v>295</v>
      </c>
      <c r="J6" s="9" t="s">
        <v>296</v>
      </c>
      <c r="K6" s="310">
        <v>45170</v>
      </c>
      <c r="L6" s="310">
        <v>46203</v>
      </c>
      <c r="M6" s="12" t="s">
        <v>72</v>
      </c>
      <c r="N6" s="14">
        <v>489960</v>
      </c>
      <c r="O6" s="14">
        <v>209984</v>
      </c>
      <c r="P6" s="14">
        <v>0</v>
      </c>
      <c r="Q6" s="14">
        <v>0</v>
      </c>
      <c r="R6" s="14">
        <f t="shared" ref="R6:R32" si="0">SUM(N6:Q6)</f>
        <v>699944</v>
      </c>
    </row>
    <row r="7" spans="1:18" ht="109.5" customHeight="1" x14ac:dyDescent="0.2">
      <c r="A7" s="252"/>
      <c r="B7" s="252"/>
      <c r="C7" s="179" t="s">
        <v>297</v>
      </c>
      <c r="D7" s="179" t="s">
        <v>298</v>
      </c>
      <c r="E7" s="130" t="s">
        <v>299</v>
      </c>
      <c r="F7" s="178" t="s">
        <v>300</v>
      </c>
      <c r="G7" s="178" t="s">
        <v>22</v>
      </c>
      <c r="H7" s="178" t="s">
        <v>59</v>
      </c>
      <c r="I7" s="9" t="s">
        <v>301</v>
      </c>
      <c r="J7" s="9" t="s">
        <v>302</v>
      </c>
      <c r="K7" s="310">
        <v>45139</v>
      </c>
      <c r="L7" s="310">
        <v>45565</v>
      </c>
      <c r="M7" s="12" t="s">
        <v>303</v>
      </c>
      <c r="N7" s="14">
        <v>292392</v>
      </c>
      <c r="O7" s="14">
        <v>125311</v>
      </c>
      <c r="P7" s="14">
        <v>0</v>
      </c>
      <c r="Q7" s="14">
        <v>0</v>
      </c>
      <c r="R7" s="14">
        <f t="shared" si="0"/>
        <v>417703</v>
      </c>
    </row>
    <row r="8" spans="1:18" ht="89.25" x14ac:dyDescent="0.2">
      <c r="A8" s="252"/>
      <c r="B8" s="252"/>
      <c r="C8" s="179" t="s">
        <v>304</v>
      </c>
      <c r="D8" s="179" t="s">
        <v>305</v>
      </c>
      <c r="E8" s="133" t="s">
        <v>306</v>
      </c>
      <c r="F8" s="178" t="s">
        <v>307</v>
      </c>
      <c r="G8" s="178" t="s">
        <v>22</v>
      </c>
      <c r="H8" s="178" t="s">
        <v>23</v>
      </c>
      <c r="I8" s="9" t="s">
        <v>308</v>
      </c>
      <c r="J8" s="9" t="s">
        <v>309</v>
      </c>
      <c r="K8" s="310">
        <v>45078</v>
      </c>
      <c r="L8" s="310">
        <v>46203</v>
      </c>
      <c r="M8" s="12" t="s">
        <v>310</v>
      </c>
      <c r="N8" s="14">
        <v>252032</v>
      </c>
      <c r="O8" s="14">
        <v>108014</v>
      </c>
      <c r="P8" s="14">
        <v>0</v>
      </c>
      <c r="Q8" s="14">
        <v>0</v>
      </c>
      <c r="R8" s="14">
        <f t="shared" si="0"/>
        <v>360046</v>
      </c>
    </row>
    <row r="9" spans="1:18" ht="63.75" x14ac:dyDescent="0.2">
      <c r="A9" s="252"/>
      <c r="B9" s="252"/>
      <c r="C9" s="179" t="s">
        <v>311</v>
      </c>
      <c r="D9" s="179" t="s">
        <v>88</v>
      </c>
      <c r="E9" s="133" t="s">
        <v>312</v>
      </c>
      <c r="F9" s="178" t="s">
        <v>313</v>
      </c>
      <c r="G9" s="178" t="s">
        <v>22</v>
      </c>
      <c r="H9" s="178" t="s">
        <v>59</v>
      </c>
      <c r="I9" s="9" t="s">
        <v>314</v>
      </c>
      <c r="J9" s="9" t="s">
        <v>315</v>
      </c>
      <c r="K9" s="310">
        <v>45170</v>
      </c>
      <c r="L9" s="310">
        <v>46022</v>
      </c>
      <c r="M9" s="12" t="s">
        <v>93</v>
      </c>
      <c r="N9" s="14">
        <v>52577</v>
      </c>
      <c r="O9" s="14">
        <v>22533</v>
      </c>
      <c r="P9" s="14">
        <v>0</v>
      </c>
      <c r="Q9" s="14">
        <v>0</v>
      </c>
      <c r="R9" s="14">
        <f t="shared" si="0"/>
        <v>75110</v>
      </c>
    </row>
    <row r="10" spans="1:18" ht="232.5" customHeight="1" x14ac:dyDescent="0.2">
      <c r="A10" s="252" t="s">
        <v>316</v>
      </c>
      <c r="B10" s="251">
        <f>SUM(N10:N14)</f>
        <v>1070950</v>
      </c>
      <c r="C10" s="179" t="s">
        <v>317</v>
      </c>
      <c r="D10" s="179" t="s">
        <v>100</v>
      </c>
      <c r="E10" s="133" t="s">
        <v>318</v>
      </c>
      <c r="F10" s="178" t="s">
        <v>319</v>
      </c>
      <c r="G10" s="178" t="s">
        <v>45</v>
      </c>
      <c r="H10" s="178" t="s">
        <v>23</v>
      </c>
      <c r="I10" s="9" t="s">
        <v>320</v>
      </c>
      <c r="J10" s="9" t="s">
        <v>321</v>
      </c>
      <c r="K10" s="310">
        <v>45352</v>
      </c>
      <c r="L10" s="310">
        <v>46356</v>
      </c>
      <c r="M10" s="12" t="s">
        <v>322</v>
      </c>
      <c r="N10" s="14">
        <v>350491</v>
      </c>
      <c r="O10" s="14">
        <v>87623</v>
      </c>
      <c r="P10" s="14">
        <v>0</v>
      </c>
      <c r="Q10" s="14">
        <v>0</v>
      </c>
      <c r="R10" s="14">
        <f t="shared" si="0"/>
        <v>438114</v>
      </c>
    </row>
    <row r="11" spans="1:18" ht="89.25" x14ac:dyDescent="0.2">
      <c r="A11" s="252"/>
      <c r="B11" s="252"/>
      <c r="C11" s="179" t="s">
        <v>323</v>
      </c>
      <c r="D11" s="179" t="s">
        <v>324</v>
      </c>
      <c r="E11" s="133" t="s">
        <v>325</v>
      </c>
      <c r="F11" s="178" t="s">
        <v>326</v>
      </c>
      <c r="G11" s="178" t="s">
        <v>22</v>
      </c>
      <c r="H11" s="178" t="s">
        <v>46</v>
      </c>
      <c r="I11" s="9" t="s">
        <v>327</v>
      </c>
      <c r="J11" s="10" t="s">
        <v>328</v>
      </c>
      <c r="K11" s="310">
        <v>45170</v>
      </c>
      <c r="L11" s="310">
        <v>45900</v>
      </c>
      <c r="M11" s="12" t="s">
        <v>329</v>
      </c>
      <c r="N11" s="14">
        <v>240090</v>
      </c>
      <c r="O11" s="14">
        <v>60024</v>
      </c>
      <c r="P11" s="14">
        <v>0</v>
      </c>
      <c r="Q11" s="14">
        <v>0</v>
      </c>
      <c r="R11" s="14">
        <f t="shared" si="0"/>
        <v>300114</v>
      </c>
    </row>
    <row r="12" spans="1:18" ht="38.25" x14ac:dyDescent="0.2">
      <c r="A12" s="252"/>
      <c r="B12" s="252"/>
      <c r="C12" s="179" t="s">
        <v>330</v>
      </c>
      <c r="D12" s="179" t="s">
        <v>331</v>
      </c>
      <c r="E12" s="133" t="s">
        <v>332</v>
      </c>
      <c r="F12" s="178" t="s">
        <v>333</v>
      </c>
      <c r="G12" s="178" t="s">
        <v>22</v>
      </c>
      <c r="H12" s="178" t="s">
        <v>23</v>
      </c>
      <c r="I12" s="9" t="s">
        <v>334</v>
      </c>
      <c r="J12" s="9" t="s">
        <v>335</v>
      </c>
      <c r="K12" s="310">
        <v>45069</v>
      </c>
      <c r="L12" s="310">
        <v>45807</v>
      </c>
      <c r="M12" s="12" t="s">
        <v>336</v>
      </c>
      <c r="N12" s="14">
        <v>204799</v>
      </c>
      <c r="O12" s="14">
        <v>52000</v>
      </c>
      <c r="P12" s="14">
        <v>0</v>
      </c>
      <c r="Q12" s="14">
        <v>0</v>
      </c>
      <c r="R12" s="14">
        <f t="shared" si="0"/>
        <v>256799</v>
      </c>
    </row>
    <row r="13" spans="1:18" ht="107.25" customHeight="1" x14ac:dyDescent="0.2">
      <c r="A13" s="252"/>
      <c r="B13" s="252"/>
      <c r="C13" s="179" t="s">
        <v>337</v>
      </c>
      <c r="D13" s="179" t="s">
        <v>338</v>
      </c>
      <c r="E13" s="133" t="s">
        <v>339</v>
      </c>
      <c r="F13" s="178" t="s">
        <v>340</v>
      </c>
      <c r="G13" s="178" t="s">
        <v>22</v>
      </c>
      <c r="H13" s="178" t="s">
        <v>59</v>
      </c>
      <c r="I13" s="9" t="s">
        <v>341</v>
      </c>
      <c r="J13" s="9" t="s">
        <v>342</v>
      </c>
      <c r="K13" s="310">
        <v>45292</v>
      </c>
      <c r="L13" s="310">
        <v>45716</v>
      </c>
      <c r="M13" s="12" t="s">
        <v>343</v>
      </c>
      <c r="N13" s="14">
        <v>79297</v>
      </c>
      <c r="O13" s="14">
        <v>19831</v>
      </c>
      <c r="P13" s="14">
        <v>0</v>
      </c>
      <c r="Q13" s="14">
        <v>0</v>
      </c>
      <c r="R13" s="14">
        <f t="shared" si="0"/>
        <v>99128</v>
      </c>
    </row>
    <row r="14" spans="1:18" ht="122.25" customHeight="1" x14ac:dyDescent="0.2">
      <c r="A14" s="252"/>
      <c r="B14" s="252"/>
      <c r="C14" s="179" t="s">
        <v>344</v>
      </c>
      <c r="D14" s="179" t="s">
        <v>88</v>
      </c>
      <c r="E14" s="133" t="s">
        <v>312</v>
      </c>
      <c r="F14" s="178" t="s">
        <v>345</v>
      </c>
      <c r="G14" s="178" t="s">
        <v>22</v>
      </c>
      <c r="H14" s="178" t="s">
        <v>59</v>
      </c>
      <c r="I14" s="9" t="s">
        <v>346</v>
      </c>
      <c r="J14" s="9" t="s">
        <v>347</v>
      </c>
      <c r="K14" s="310">
        <v>45170</v>
      </c>
      <c r="L14" s="310">
        <v>46081</v>
      </c>
      <c r="M14" s="12" t="s">
        <v>93</v>
      </c>
      <c r="N14" s="14">
        <v>196273</v>
      </c>
      <c r="O14" s="14">
        <v>49069</v>
      </c>
      <c r="P14" s="14">
        <v>0</v>
      </c>
      <c r="Q14" s="14">
        <v>0</v>
      </c>
      <c r="R14" s="14">
        <f t="shared" si="0"/>
        <v>245342</v>
      </c>
    </row>
    <row r="15" spans="1:18" ht="25.5" customHeight="1" x14ac:dyDescent="0.2">
      <c r="A15" s="252" t="s">
        <v>348</v>
      </c>
      <c r="B15" s="251">
        <f>SUM(N15:N25)</f>
        <v>1732788</v>
      </c>
      <c r="C15" s="284" t="s">
        <v>349</v>
      </c>
      <c r="D15" s="154" t="s">
        <v>350</v>
      </c>
      <c r="E15" s="154"/>
      <c r="F15" s="45" t="s">
        <v>351</v>
      </c>
      <c r="G15" s="45" t="s">
        <v>45</v>
      </c>
      <c r="H15" s="281" t="s">
        <v>59</v>
      </c>
      <c r="I15" s="279" t="s">
        <v>352</v>
      </c>
      <c r="J15" s="279" t="s">
        <v>353</v>
      </c>
      <c r="K15" s="309">
        <v>45292</v>
      </c>
      <c r="L15" s="309">
        <v>46387</v>
      </c>
      <c r="M15" s="40" t="s">
        <v>26</v>
      </c>
      <c r="N15" s="308">
        <v>425040</v>
      </c>
      <c r="O15" s="308">
        <v>0</v>
      </c>
      <c r="P15" s="308">
        <v>0</v>
      </c>
      <c r="Q15" s="308">
        <v>106263</v>
      </c>
      <c r="R15" s="308">
        <f t="shared" si="0"/>
        <v>531303</v>
      </c>
    </row>
    <row r="16" spans="1:18" ht="36.75" customHeight="1" x14ac:dyDescent="0.2">
      <c r="A16" s="252"/>
      <c r="B16" s="252"/>
      <c r="C16" s="284"/>
      <c r="D16" s="304" t="s">
        <v>19</v>
      </c>
      <c r="E16" s="172" t="s">
        <v>354</v>
      </c>
      <c r="F16" s="147" t="s">
        <v>355</v>
      </c>
      <c r="G16" s="49" t="s">
        <v>45</v>
      </c>
      <c r="H16" s="281"/>
      <c r="I16" s="283"/>
      <c r="J16" s="283"/>
      <c r="K16" s="51">
        <v>45292</v>
      </c>
      <c r="L16" s="51">
        <v>46387</v>
      </c>
      <c r="M16" s="22" t="s">
        <v>26</v>
      </c>
      <c r="N16" s="58">
        <v>215492</v>
      </c>
      <c r="O16" s="62">
        <v>0</v>
      </c>
      <c r="P16" s="66">
        <v>53873</v>
      </c>
      <c r="Q16" s="62">
        <v>0</v>
      </c>
      <c r="R16" s="70">
        <f t="shared" si="0"/>
        <v>269365</v>
      </c>
    </row>
    <row r="17" spans="1:18" ht="54" customHeight="1" x14ac:dyDescent="0.2">
      <c r="A17" s="252"/>
      <c r="B17" s="252"/>
      <c r="C17" s="285"/>
      <c r="D17" s="304" t="s">
        <v>35</v>
      </c>
      <c r="E17" s="155" t="s">
        <v>356</v>
      </c>
      <c r="F17" s="134" t="s">
        <v>357</v>
      </c>
      <c r="G17" s="134" t="s">
        <v>45</v>
      </c>
      <c r="H17" s="282"/>
      <c r="I17" s="283"/>
      <c r="J17" s="283"/>
      <c r="K17" s="53">
        <v>45292</v>
      </c>
      <c r="L17" s="53">
        <v>46387</v>
      </c>
      <c r="M17" s="22" t="s">
        <v>26</v>
      </c>
      <c r="N17" s="58">
        <v>205359</v>
      </c>
      <c r="O17" s="62">
        <v>0</v>
      </c>
      <c r="P17" s="66">
        <v>51340</v>
      </c>
      <c r="Q17" s="62">
        <v>0</v>
      </c>
      <c r="R17" s="70">
        <f t="shared" si="0"/>
        <v>256699</v>
      </c>
    </row>
    <row r="18" spans="1:18" ht="56.25" customHeight="1" x14ac:dyDescent="0.2">
      <c r="A18" s="252"/>
      <c r="B18" s="252"/>
      <c r="C18" s="284"/>
      <c r="D18" s="177" t="s">
        <v>358</v>
      </c>
      <c r="E18" s="177"/>
      <c r="F18" s="48" t="s">
        <v>359</v>
      </c>
      <c r="G18" s="48" t="s">
        <v>45</v>
      </c>
      <c r="H18" s="281"/>
      <c r="I18" s="280"/>
      <c r="J18" s="280"/>
      <c r="K18" s="51">
        <v>45292</v>
      </c>
      <c r="L18" s="51">
        <v>46387</v>
      </c>
      <c r="M18" s="24" t="s">
        <v>26</v>
      </c>
      <c r="N18" s="58">
        <v>152046</v>
      </c>
      <c r="O18" s="62">
        <v>0</v>
      </c>
      <c r="P18" s="66">
        <v>0</v>
      </c>
      <c r="Q18" s="62">
        <v>65163</v>
      </c>
      <c r="R18" s="70">
        <f t="shared" si="0"/>
        <v>217209</v>
      </c>
    </row>
    <row r="19" spans="1:18" ht="25.5" x14ac:dyDescent="0.2">
      <c r="A19" s="252"/>
      <c r="B19" s="252"/>
      <c r="C19" s="284" t="s">
        <v>360</v>
      </c>
      <c r="D19" s="154" t="s">
        <v>19</v>
      </c>
      <c r="E19" s="306" t="s">
        <v>361</v>
      </c>
      <c r="F19" s="45" t="s">
        <v>362</v>
      </c>
      <c r="G19" s="45" t="s">
        <v>45</v>
      </c>
      <c r="H19" s="281" t="s">
        <v>23</v>
      </c>
      <c r="I19" s="279" t="s">
        <v>363</v>
      </c>
      <c r="J19" s="279" t="s">
        <v>364</v>
      </c>
      <c r="K19" s="309">
        <v>44958</v>
      </c>
      <c r="L19" s="309">
        <v>45777</v>
      </c>
      <c r="M19" s="40" t="s">
        <v>365</v>
      </c>
      <c r="N19" s="308">
        <v>191593</v>
      </c>
      <c r="O19" s="308">
        <v>0</v>
      </c>
      <c r="P19" s="308">
        <v>47899</v>
      </c>
      <c r="Q19" s="308">
        <v>0</v>
      </c>
      <c r="R19" s="308">
        <f t="shared" si="0"/>
        <v>239492</v>
      </c>
    </row>
    <row r="20" spans="1:18" ht="38.25" x14ac:dyDescent="0.2">
      <c r="A20" s="252"/>
      <c r="B20" s="252"/>
      <c r="C20" s="284"/>
      <c r="D20" s="304" t="s">
        <v>50</v>
      </c>
      <c r="E20" s="155" t="s">
        <v>366</v>
      </c>
      <c r="F20" s="49" t="s">
        <v>367</v>
      </c>
      <c r="G20" s="49" t="s">
        <v>45</v>
      </c>
      <c r="H20" s="281"/>
      <c r="I20" s="283"/>
      <c r="J20" s="283"/>
      <c r="K20" s="51">
        <v>45139</v>
      </c>
      <c r="L20" s="51">
        <v>45777</v>
      </c>
      <c r="M20" s="22" t="s">
        <v>368</v>
      </c>
      <c r="N20" s="58">
        <v>49847</v>
      </c>
      <c r="O20" s="62">
        <v>12462</v>
      </c>
      <c r="P20" s="66">
        <v>0</v>
      </c>
      <c r="Q20" s="62">
        <v>0</v>
      </c>
      <c r="R20" s="70">
        <f t="shared" si="0"/>
        <v>62309</v>
      </c>
    </row>
    <row r="21" spans="1:18" ht="51" x14ac:dyDescent="0.2">
      <c r="A21" s="252"/>
      <c r="B21" s="252"/>
      <c r="C21" s="284"/>
      <c r="D21" s="304" t="s">
        <v>35</v>
      </c>
      <c r="E21" s="155" t="s">
        <v>369</v>
      </c>
      <c r="F21" s="135" t="s">
        <v>370</v>
      </c>
      <c r="G21" s="134" t="s">
        <v>45</v>
      </c>
      <c r="H21" s="282"/>
      <c r="I21" s="283"/>
      <c r="J21" s="283"/>
      <c r="K21" s="53">
        <v>45047</v>
      </c>
      <c r="L21" s="53">
        <v>45777</v>
      </c>
      <c r="M21" s="22" t="s">
        <v>365</v>
      </c>
      <c r="N21" s="58">
        <v>143137</v>
      </c>
      <c r="O21" s="62">
        <v>0</v>
      </c>
      <c r="P21" s="66">
        <v>35784</v>
      </c>
      <c r="Q21" s="62">
        <v>0</v>
      </c>
      <c r="R21" s="70">
        <f t="shared" si="0"/>
        <v>178921</v>
      </c>
    </row>
    <row r="22" spans="1:18" ht="49.5" customHeight="1" x14ac:dyDescent="0.2">
      <c r="A22" s="252"/>
      <c r="B22" s="252"/>
      <c r="C22" s="284"/>
      <c r="D22" s="156" t="s">
        <v>350</v>
      </c>
      <c r="E22" s="156"/>
      <c r="F22" s="48" t="s">
        <v>371</v>
      </c>
      <c r="G22" s="47" t="s">
        <v>45</v>
      </c>
      <c r="H22" s="281"/>
      <c r="I22" s="280"/>
      <c r="J22" s="280"/>
      <c r="K22" s="51">
        <v>45047</v>
      </c>
      <c r="L22" s="51">
        <v>45777</v>
      </c>
      <c r="M22" s="22" t="s">
        <v>365</v>
      </c>
      <c r="N22" s="58">
        <v>40005</v>
      </c>
      <c r="O22" s="62">
        <v>0</v>
      </c>
      <c r="P22" s="66">
        <v>10002</v>
      </c>
      <c r="Q22" s="62">
        <v>0</v>
      </c>
      <c r="R22" s="70">
        <f t="shared" si="0"/>
        <v>50007</v>
      </c>
    </row>
    <row r="23" spans="1:18" ht="93.75" customHeight="1" x14ac:dyDescent="0.2">
      <c r="A23" s="252"/>
      <c r="B23" s="252"/>
      <c r="C23" s="116" t="s">
        <v>372</v>
      </c>
      <c r="D23" s="116" t="s">
        <v>35</v>
      </c>
      <c r="E23" s="133" t="s">
        <v>373</v>
      </c>
      <c r="F23" s="176" t="s">
        <v>374</v>
      </c>
      <c r="G23" s="174" t="s">
        <v>45</v>
      </c>
      <c r="H23" s="176" t="s">
        <v>46</v>
      </c>
      <c r="I23" s="175" t="s">
        <v>375</v>
      </c>
      <c r="J23" s="307" t="s">
        <v>376</v>
      </c>
      <c r="K23" s="55">
        <v>45536</v>
      </c>
      <c r="L23" s="55">
        <v>46537</v>
      </c>
      <c r="M23" s="27" t="s">
        <v>26</v>
      </c>
      <c r="N23" s="64">
        <v>142122</v>
      </c>
      <c r="O23" s="64">
        <v>0</v>
      </c>
      <c r="P23" s="64">
        <f>80554*0.44</f>
        <v>35443.760000000002</v>
      </c>
      <c r="Q23" s="64">
        <v>0</v>
      </c>
      <c r="R23" s="64">
        <f t="shared" si="0"/>
        <v>177565.76</v>
      </c>
    </row>
    <row r="24" spans="1:18" ht="25.5" x14ac:dyDescent="0.2">
      <c r="A24" s="252"/>
      <c r="B24" s="252"/>
      <c r="C24" s="284" t="s">
        <v>377</v>
      </c>
      <c r="D24" s="154" t="s">
        <v>350</v>
      </c>
      <c r="E24" s="240" t="s">
        <v>378</v>
      </c>
      <c r="F24" s="146" t="s">
        <v>379</v>
      </c>
      <c r="G24" s="45" t="s">
        <v>45</v>
      </c>
      <c r="H24" s="260" t="s">
        <v>23</v>
      </c>
      <c r="I24" s="279" t="s">
        <v>380</v>
      </c>
      <c r="J24" s="279" t="s">
        <v>381</v>
      </c>
      <c r="K24" s="309">
        <v>45078</v>
      </c>
      <c r="L24" s="309">
        <v>45808</v>
      </c>
      <c r="M24" s="40" t="s">
        <v>26</v>
      </c>
      <c r="N24" s="308">
        <v>111425</v>
      </c>
      <c r="O24" s="308">
        <v>27860</v>
      </c>
      <c r="P24" s="308">
        <v>46433</v>
      </c>
      <c r="Q24" s="308">
        <v>0</v>
      </c>
      <c r="R24" s="308">
        <f t="shared" si="0"/>
        <v>185718</v>
      </c>
    </row>
    <row r="25" spans="1:18" ht="44.25" customHeight="1" x14ac:dyDescent="0.2">
      <c r="A25" s="252"/>
      <c r="B25" s="252"/>
      <c r="C25" s="284"/>
      <c r="D25" s="156" t="s">
        <v>35</v>
      </c>
      <c r="E25" s="259"/>
      <c r="F25" s="47" t="s">
        <v>382</v>
      </c>
      <c r="G25" s="47" t="s">
        <v>45</v>
      </c>
      <c r="H25" s="260"/>
      <c r="I25" s="280"/>
      <c r="J25" s="280"/>
      <c r="K25" s="51">
        <v>45078</v>
      </c>
      <c r="L25" s="51">
        <v>45808</v>
      </c>
      <c r="M25" s="24" t="s">
        <v>26</v>
      </c>
      <c r="N25" s="58">
        <v>56722</v>
      </c>
      <c r="O25" s="62">
        <v>14180</v>
      </c>
      <c r="P25" s="66">
        <v>23633</v>
      </c>
      <c r="Q25" s="62">
        <v>0</v>
      </c>
      <c r="R25" s="70">
        <f t="shared" si="0"/>
        <v>94535</v>
      </c>
    </row>
    <row r="26" spans="1:18" ht="102" x14ac:dyDescent="0.2">
      <c r="A26" s="250" t="s">
        <v>383</v>
      </c>
      <c r="B26" s="251">
        <f>SUM(N26:N32)</f>
        <v>1234613</v>
      </c>
      <c r="C26" s="179" t="s">
        <v>384</v>
      </c>
      <c r="D26" s="179" t="s">
        <v>385</v>
      </c>
      <c r="E26" s="133" t="s">
        <v>386</v>
      </c>
      <c r="F26" s="178" t="s">
        <v>387</v>
      </c>
      <c r="G26" s="178" t="s">
        <v>45</v>
      </c>
      <c r="H26" s="176" t="s">
        <v>59</v>
      </c>
      <c r="I26" s="9" t="s">
        <v>388</v>
      </c>
      <c r="J26" s="9" t="s">
        <v>389</v>
      </c>
      <c r="K26" s="310">
        <v>45170</v>
      </c>
      <c r="L26" s="310">
        <v>46265</v>
      </c>
      <c r="M26" s="12" t="s">
        <v>26</v>
      </c>
      <c r="N26" s="14">
        <v>346985</v>
      </c>
      <c r="O26" s="14">
        <v>0</v>
      </c>
      <c r="P26" s="14">
        <v>231325</v>
      </c>
      <c r="Q26" s="14">
        <v>0</v>
      </c>
      <c r="R26" s="14">
        <f t="shared" si="0"/>
        <v>578310</v>
      </c>
    </row>
    <row r="27" spans="1:18" ht="25.5" customHeight="1" x14ac:dyDescent="0.2">
      <c r="A27" s="250"/>
      <c r="B27" s="252"/>
      <c r="C27" s="277" t="s">
        <v>390</v>
      </c>
      <c r="D27" s="154" t="s">
        <v>35</v>
      </c>
      <c r="E27" s="133" t="s">
        <v>391</v>
      </c>
      <c r="F27" s="146" t="s">
        <v>392</v>
      </c>
      <c r="G27" s="45" t="s">
        <v>45</v>
      </c>
      <c r="H27" s="243" t="s">
        <v>46</v>
      </c>
      <c r="I27" s="279" t="s">
        <v>393</v>
      </c>
      <c r="J27" s="279" t="s">
        <v>394</v>
      </c>
      <c r="K27" s="309">
        <v>44927</v>
      </c>
      <c r="L27" s="309">
        <v>45657</v>
      </c>
      <c r="M27" s="40" t="s">
        <v>26</v>
      </c>
      <c r="N27" s="308">
        <v>163805</v>
      </c>
      <c r="O27" s="308">
        <v>65521</v>
      </c>
      <c r="P27" s="308">
        <v>43683</v>
      </c>
      <c r="Q27" s="308">
        <v>0</v>
      </c>
      <c r="R27" s="308">
        <f t="shared" si="0"/>
        <v>273009</v>
      </c>
    </row>
    <row r="28" spans="1:18" ht="72.75" customHeight="1" x14ac:dyDescent="0.2">
      <c r="A28" s="250"/>
      <c r="B28" s="252"/>
      <c r="C28" s="278"/>
      <c r="D28" s="305" t="s">
        <v>100</v>
      </c>
      <c r="E28" s="133" t="s">
        <v>395</v>
      </c>
      <c r="F28" s="49" t="s">
        <v>396</v>
      </c>
      <c r="G28" s="49" t="s">
        <v>45</v>
      </c>
      <c r="H28" s="244"/>
      <c r="I28" s="280"/>
      <c r="J28" s="280"/>
      <c r="K28" s="51">
        <v>44927</v>
      </c>
      <c r="L28" s="51">
        <v>45657</v>
      </c>
      <c r="M28" s="24" t="s">
        <v>26</v>
      </c>
      <c r="N28" s="58">
        <v>24211</v>
      </c>
      <c r="O28" s="62">
        <v>16141</v>
      </c>
      <c r="P28" s="66">
        <v>0</v>
      </c>
      <c r="Q28" s="62">
        <v>0</v>
      </c>
      <c r="R28" s="70">
        <f t="shared" si="0"/>
        <v>40352</v>
      </c>
    </row>
    <row r="29" spans="1:18" ht="131.25" customHeight="1" x14ac:dyDescent="0.2">
      <c r="A29" s="250"/>
      <c r="B29" s="252"/>
      <c r="C29" s="179" t="s">
        <v>397</v>
      </c>
      <c r="D29" s="179" t="s">
        <v>35</v>
      </c>
      <c r="E29" s="133" t="s">
        <v>398</v>
      </c>
      <c r="F29" s="178" t="s">
        <v>399</v>
      </c>
      <c r="G29" s="178" t="s">
        <v>45</v>
      </c>
      <c r="H29" s="178" t="s">
        <v>46</v>
      </c>
      <c r="I29" s="9" t="s">
        <v>400</v>
      </c>
      <c r="J29" s="9" t="s">
        <v>401</v>
      </c>
      <c r="K29" s="310">
        <v>44927</v>
      </c>
      <c r="L29" s="310">
        <v>45657</v>
      </c>
      <c r="M29" s="12" t="s">
        <v>132</v>
      </c>
      <c r="N29" s="14">
        <v>231318</v>
      </c>
      <c r="O29" s="14">
        <v>0</v>
      </c>
      <c r="P29" s="14">
        <v>57830</v>
      </c>
      <c r="Q29" s="14">
        <v>0</v>
      </c>
      <c r="R29" s="14">
        <f t="shared" si="0"/>
        <v>289148</v>
      </c>
    </row>
    <row r="30" spans="1:18" ht="89.25" x14ac:dyDescent="0.2">
      <c r="A30" s="250"/>
      <c r="B30" s="252"/>
      <c r="C30" s="179" t="s">
        <v>402</v>
      </c>
      <c r="D30" s="179" t="s">
        <v>35</v>
      </c>
      <c r="E30" s="133" t="s">
        <v>403</v>
      </c>
      <c r="F30" s="178" t="s">
        <v>404</v>
      </c>
      <c r="G30" s="178" t="s">
        <v>45</v>
      </c>
      <c r="H30" s="176" t="s">
        <v>23</v>
      </c>
      <c r="I30" s="9" t="s">
        <v>405</v>
      </c>
      <c r="J30" s="9" t="s">
        <v>406</v>
      </c>
      <c r="K30" s="310">
        <v>45139</v>
      </c>
      <c r="L30" s="310">
        <v>45504</v>
      </c>
      <c r="M30" s="12" t="s">
        <v>26</v>
      </c>
      <c r="N30" s="14">
        <v>172041</v>
      </c>
      <c r="O30" s="14">
        <v>43010</v>
      </c>
      <c r="P30" s="14">
        <v>71685</v>
      </c>
      <c r="Q30" s="14">
        <v>0</v>
      </c>
      <c r="R30" s="14">
        <f t="shared" si="0"/>
        <v>286736</v>
      </c>
    </row>
    <row r="31" spans="1:18" ht="127.5" x14ac:dyDescent="0.2">
      <c r="A31" s="250"/>
      <c r="B31" s="252"/>
      <c r="C31" s="179" t="s">
        <v>407</v>
      </c>
      <c r="D31" s="179" t="s">
        <v>100</v>
      </c>
      <c r="E31" s="133" t="s">
        <v>408</v>
      </c>
      <c r="F31" s="178" t="s">
        <v>409</v>
      </c>
      <c r="G31" s="178" t="s">
        <v>45</v>
      </c>
      <c r="H31" s="176" t="s">
        <v>46</v>
      </c>
      <c r="I31" s="9" t="s">
        <v>410</v>
      </c>
      <c r="J31" s="9" t="s">
        <v>411</v>
      </c>
      <c r="K31" s="310">
        <v>45078</v>
      </c>
      <c r="L31" s="310">
        <v>46022</v>
      </c>
      <c r="M31" s="12" t="s">
        <v>26</v>
      </c>
      <c r="N31" s="14">
        <v>161759</v>
      </c>
      <c r="O31" s="14">
        <v>107840</v>
      </c>
      <c r="P31" s="14">
        <v>0</v>
      </c>
      <c r="Q31" s="14">
        <v>0</v>
      </c>
      <c r="R31" s="14">
        <f t="shared" si="0"/>
        <v>269599</v>
      </c>
    </row>
    <row r="32" spans="1:18" ht="81" customHeight="1" x14ac:dyDescent="0.2">
      <c r="A32" s="250"/>
      <c r="B32" s="252"/>
      <c r="C32" s="179" t="s">
        <v>412</v>
      </c>
      <c r="D32" s="179" t="s">
        <v>146</v>
      </c>
      <c r="E32" s="133" t="s">
        <v>413</v>
      </c>
      <c r="F32" s="178" t="s">
        <v>414</v>
      </c>
      <c r="G32" s="178" t="s">
        <v>45</v>
      </c>
      <c r="H32" s="176" t="s">
        <v>59</v>
      </c>
      <c r="I32" s="9" t="s">
        <v>415</v>
      </c>
      <c r="J32" s="9" t="s">
        <v>416</v>
      </c>
      <c r="K32" s="310">
        <v>45124</v>
      </c>
      <c r="L32" s="310">
        <v>46022</v>
      </c>
      <c r="M32" s="12" t="s">
        <v>26</v>
      </c>
      <c r="N32" s="14">
        <v>134494</v>
      </c>
      <c r="O32" s="14">
        <v>89663</v>
      </c>
      <c r="P32" s="14">
        <v>0</v>
      </c>
      <c r="Q32" s="14">
        <v>54006</v>
      </c>
      <c r="R32" s="14">
        <f t="shared" si="0"/>
        <v>278163</v>
      </c>
    </row>
    <row r="33" spans="5:18" s="7" customFormat="1" ht="27" customHeight="1" x14ac:dyDescent="0.25">
      <c r="E33" s="124"/>
      <c r="F33" s="8"/>
      <c r="G33" s="8"/>
      <c r="H33" s="8"/>
      <c r="I33" s="8"/>
      <c r="J33" s="8"/>
      <c r="K33" s="8"/>
      <c r="L33" s="8"/>
      <c r="M33" s="18" t="s">
        <v>281</v>
      </c>
      <c r="N33" s="19">
        <f>SUM(N5:N32)</f>
        <v>5825154</v>
      </c>
      <c r="O33" s="19">
        <f t="shared" ref="O33:R33" si="1">SUM(O5:O32)</f>
        <v>1410999</v>
      </c>
      <c r="P33" s="19">
        <f t="shared" si="1"/>
        <v>708930.76</v>
      </c>
      <c r="Q33" s="19">
        <f t="shared" si="1"/>
        <v>225432</v>
      </c>
      <c r="R33" s="19">
        <f>SUM(R5:R32)</f>
        <v>8170515.7599999998</v>
      </c>
    </row>
    <row r="34" spans="5:18" s="7" customFormat="1" ht="27" customHeight="1" x14ac:dyDescent="0.25">
      <c r="E34" s="124"/>
      <c r="F34" s="8"/>
      <c r="G34" s="8"/>
      <c r="H34" s="8"/>
      <c r="I34" s="8"/>
      <c r="J34" s="8"/>
      <c r="K34" s="8"/>
      <c r="L34" s="8"/>
      <c r="M34" s="18" t="s">
        <v>417</v>
      </c>
      <c r="N34" s="20">
        <f>N33/R33</f>
        <v>0.71294813829476045</v>
      </c>
      <c r="O34" s="20">
        <f>O33/R33</f>
        <v>0.17269399404475294</v>
      </c>
      <c r="P34" s="20">
        <f>P33/R33</f>
        <v>8.6766953375290959E-2</v>
      </c>
      <c r="Q34" s="20">
        <f>Q33/R33</f>
        <v>2.7590914285195629E-2</v>
      </c>
      <c r="R34" s="21">
        <f>SUM(N34:Q34)</f>
        <v>1</v>
      </c>
    </row>
  </sheetData>
  <mergeCells count="25">
    <mergeCell ref="J24:J25"/>
    <mergeCell ref="A10:A14"/>
    <mergeCell ref="A15:A25"/>
    <mergeCell ref="A5:A9"/>
    <mergeCell ref="A26:A32"/>
    <mergeCell ref="B5:B9"/>
    <mergeCell ref="B10:B14"/>
    <mergeCell ref="B15:B25"/>
    <mergeCell ref="B26:B32"/>
    <mergeCell ref="C27:C28"/>
    <mergeCell ref="H27:H28"/>
    <mergeCell ref="I27:I28"/>
    <mergeCell ref="J27:J28"/>
    <mergeCell ref="H15:H18"/>
    <mergeCell ref="H19:H22"/>
    <mergeCell ref="H24:H25"/>
    <mergeCell ref="J15:J18"/>
    <mergeCell ref="I19:I22"/>
    <mergeCell ref="I24:I25"/>
    <mergeCell ref="J19:J22"/>
    <mergeCell ref="C15:C18"/>
    <mergeCell ref="C19:C22"/>
    <mergeCell ref="C24:C25"/>
    <mergeCell ref="E24:E25"/>
    <mergeCell ref="I15:I18"/>
  </mergeCells>
  <phoneticPr fontId="10" type="noConversion"/>
  <hyperlinks>
    <hyperlink ref="E20" r:id="rId1" xr:uid="{DD27EF5F-66D9-4DFE-A1D6-FC694CF75968}"/>
    <hyperlink ref="E5" r:id="rId2" display="https://pihtipudas.fi/tyo-ja-yrittaminen/yrittajan-palvelut/kehittamishankkeet/vt4-matkailuympariston-investointihanke/" xr:uid="{FEA3C442-1069-4620-8E58-813883E76E4D}"/>
    <hyperlink ref="E6" r:id="rId3" display="https://viitasaari.fi/kaupunki-ja-hallinto/hankkeet/viitasaaren-vesistomatkailun-investointihanke/" xr:uid="{6EE46121-8804-47DE-8598-15F2386B9F76}"/>
    <hyperlink ref="E10" r:id="rId4" display="https://www3.jkl.fi/projektisalkku/selaa.php/253457" xr:uid="{FC1A55B9-BD64-419E-9156-8E8EAB560A2A}"/>
    <hyperlink ref="E11" r:id="rId5" display="https://witas.fi/sydansuomen-luontomatkailun-kasvuohjelma-kaynnistyi" xr:uid="{2431266A-365E-4130-8C31-779D875E8D80}"/>
    <hyperlink ref="E12" r:id="rId6" display="https://www.joutsa.fi/asuminen-ja-ymparisto/joutsan-keskusta-alueen-kehittamissuunnitelma-hanke/" xr:uid="{49D7D72A-17AC-44F4-8493-96D9472D2D00}"/>
    <hyperlink ref="E13" r:id="rId7" display="https://www.kannonkoski.fi/kannonkosken-matkailupalveluverkosto" xr:uid="{ADCF84F6-D254-487E-9E85-E029713E7910}"/>
    <hyperlink ref="E14" r:id="rId8" display="https://www.laukaanyrityspalvelut.fi/yrityksen-kehittaminen/elinkeinohankkeet-laukaassa/culture-in-nature-hanke/" xr:uid="{B803181B-E009-477A-A943-0F4C0B458FA3}"/>
    <hyperlink ref="E17" r:id="rId9" xr:uid="{0AD10875-8818-4BEC-B4BB-847ED4FAA911}"/>
    <hyperlink ref="E19" r:id="rId10" display="https://www.jamk.fi/fi/tutkimus-ja-kehitys/tki-projektit/keski-suomen-e-urheilun-osaamiskeskittyma" xr:uid="{03BF64B8-2634-497A-A41B-E15F26B36700}"/>
    <hyperlink ref="E21" r:id="rId11" display="https://converis.jyu.fi/converis/portal/detail/Project/183318313?lang=fi_FI" xr:uid="{E851E02C-67E6-4005-9015-C9EC0322AC6B}"/>
    <hyperlink ref="E26" r:id="rId12" display="https://yritystehdas.fi/kyky-kasvaa-kestavasti" xr:uid="{3274E614-B3C5-414D-981C-6AAB9D041158}"/>
    <hyperlink ref="E27" r:id="rId13" display="https://www.jyu.fi/fi/hankkeet/wellbeing-data-lab-synteettisen-hyvinvointidatan-hautomo" xr:uid="{99A187B6-A6D9-4DDC-899E-D16AFB8847CB}"/>
    <hyperlink ref="E28" r:id="rId14" display="https://www.jyvaskyla.fi/kaupunki-ja-paatoksenteko/strategia-ja-kehittaminen/hankkeet/kestava-kaupunkikehittaminen/wellbeing" xr:uid="{5BB002C0-7E4E-400E-9961-06A025BEC01E}"/>
    <hyperlink ref="E29" r:id="rId15" display="https://www.jyu.fi/fi/hankkeet/keski-suomen-ai-hub-ii" xr:uid="{B6255F36-A425-4B02-AFD4-C446C3E481D1}"/>
    <hyperlink ref="E30" r:id="rId16" display="https://www.jyu.fi/fi/hankkeet/lth-utv-alustan-hyodyntaminen-liikunnan-terveyden-edistamisen-ja-hyvinvoinnin-alalla" xr:uid="{4ABA1683-7837-46DF-9BA2-3475CF7E786F}"/>
    <hyperlink ref="E31" r:id="rId17" display="https://www.jyvaskyla.fi/kaupunki-ja-paatoksenteko/strategia-ja-kehittaminen/hankkeet/kestava-kaupunkikehittaminen-1" xr:uid="{49B3ED11-CCD6-46BB-B783-DBE45FD5453C}"/>
    <hyperlink ref="E32" r:id="rId18" display="https://kasvuopen.fi/muut-yhteistyot/" xr:uid="{5C54DF93-FBC4-4860-85D2-C87C0268E78D}"/>
    <hyperlink ref="E9" r:id="rId19" display="https://www.laukaanyrityspalvelut.fi/yrityksen-kehittaminen/elinkeinohankkeet-laukaassa/culture-in-nature-hanke/" xr:uid="{89BE4219-B97F-427E-A488-02C5A6F2E8C0}"/>
    <hyperlink ref="E7" r:id="rId20" display="https://konnevesi.fi/konneveden-toripuistosta-nykyaikainen-tapahtuma-alusta/" xr:uid="{F2747992-E6AF-41C7-9659-8A377C6348B8}"/>
    <hyperlink ref="E8" r:id="rId21" display="https://www.jamsa.fi/tyo-ja-yrittaminen/sijoitu-jamsaan/himos/kaynnissa-olevat-hankkeet/himos-jamsan-ulkoilureitiston-rakentaminen-investointihanke/" xr:uid="{EA8EFE1B-2592-446A-92F5-255A760C7824}"/>
    <hyperlink ref="E16" r:id="rId22" display="https://www.jamk.fi/fi/tutkimus-ja-kehitys/tki-projektit/sport-innovation-hub-jyvaskyla-digiratkaisuilla-kilpailuetua" xr:uid="{CDD27C0C-DA87-4525-8A8D-500208D48163}"/>
    <hyperlink ref="E24" r:id="rId23" display="https://www.tkiverkosto.fi/" xr:uid="{16C1B456-8D6E-4D03-BFE6-A1BACFB0E409}"/>
    <hyperlink ref="E23" r:id="rId24" display="https://converis.jyu.fi/converis/portal/detail/Project/220931612?lang=en_GB" xr:uid="{1F3F4DBA-0554-404A-9160-A1443DBA3BCF}"/>
  </hyperlinks>
  <pageMargins left="0.23622047244094491" right="0.23622047244094491" top="0.74803149606299213" bottom="0.74803149606299213" header="0.31496062992125984" footer="0.31496062992125984"/>
  <pageSetup paperSize="8" scale="54" fitToHeight="0" orientation="landscape" r:id="rId25"/>
  <headerFooter>
    <oddFooter>&amp;C&amp;"Tahoma,Normaali"&amp;8&amp;P&amp;R&amp;"Tahoma,Normaali"&amp;8&amp;D</oddFooter>
  </headerFooter>
  <rowBreaks count="1" manualBreakCount="1">
    <brk id="14" max="17" man="1"/>
  </rowBreaks>
  <ignoredErrors>
    <ignoredError sqref="R33" formula="1"/>
  </ignoredErrors>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E249-6297-42E2-A1B8-960637EDF211}">
  <sheetPr>
    <pageSetUpPr fitToPage="1"/>
  </sheetPr>
  <dimension ref="A1:P75"/>
  <sheetViews>
    <sheetView showGridLines="0" zoomScaleNormal="100" workbookViewId="0">
      <selection activeCell="A2" sqref="A2"/>
    </sheetView>
  </sheetViews>
  <sheetFormatPr defaultRowHeight="12.75" x14ac:dyDescent="0.2"/>
  <cols>
    <col min="1" max="1" width="43.140625" style="3" customWidth="1"/>
    <col min="2" max="2" width="32.42578125" style="3" customWidth="1"/>
    <col min="3" max="3" width="32.7109375" style="125" customWidth="1"/>
    <col min="4" max="4" width="9.28515625" style="5" customWidth="1"/>
    <col min="5" max="5" width="9.7109375" style="3" customWidth="1"/>
    <col min="6" max="6" width="12" style="3" customWidth="1"/>
    <col min="7" max="7" width="45.7109375" style="3" customWidth="1"/>
    <col min="8" max="8" width="47.7109375" style="3" customWidth="1"/>
    <col min="9" max="9" width="12" style="140" customWidth="1"/>
    <col min="10" max="10" width="11.5703125" style="140" customWidth="1"/>
    <col min="11" max="11" width="45.85546875" style="3" customWidth="1"/>
    <col min="12" max="12" width="16.7109375" style="3" customWidth="1"/>
    <col min="13" max="13" width="14.7109375" style="3" customWidth="1"/>
    <col min="14" max="14" width="16.28515625" style="3" customWidth="1"/>
    <col min="15" max="15" width="14.140625" style="3" customWidth="1"/>
    <col min="16" max="16" width="13.85546875" style="3" customWidth="1"/>
    <col min="17" max="17" width="17.5703125" style="3" customWidth="1"/>
    <col min="18" max="16384" width="9.140625" style="3"/>
  </cols>
  <sheetData>
    <row r="1" spans="1:16" ht="45" customHeight="1" x14ac:dyDescent="0.25">
      <c r="A1" s="16"/>
    </row>
    <row r="2" spans="1:16" ht="27" customHeight="1" x14ac:dyDescent="0.25">
      <c r="A2" s="209" t="s">
        <v>480</v>
      </c>
    </row>
    <row r="3" spans="1:16" ht="12" customHeight="1" x14ac:dyDescent="0.25">
      <c r="A3" s="209"/>
    </row>
    <row r="4" spans="1:16" s="95" customFormat="1" ht="21" customHeight="1" x14ac:dyDescent="0.25">
      <c r="A4" s="16" t="s">
        <v>418</v>
      </c>
      <c r="C4" s="161"/>
      <c r="D4" s="96"/>
      <c r="E4" s="97"/>
      <c r="F4" s="97"/>
      <c r="G4" s="97"/>
      <c r="H4" s="97"/>
      <c r="I4" s="139"/>
      <c r="J4" s="139"/>
      <c r="K4" s="97"/>
    </row>
    <row r="5" spans="1:16" ht="11.25" customHeight="1" x14ac:dyDescent="0.2">
      <c r="A5" s="7"/>
      <c r="E5" s="4"/>
      <c r="F5" s="4"/>
      <c r="G5" s="4"/>
      <c r="H5" s="4"/>
      <c r="K5" s="4"/>
    </row>
    <row r="6" spans="1:16" s="4" customFormat="1" ht="25.5" x14ac:dyDescent="0.2">
      <c r="A6" s="75" t="s">
        <v>1</v>
      </c>
      <c r="B6" s="44" t="s">
        <v>2</v>
      </c>
      <c r="C6" s="75" t="s">
        <v>3</v>
      </c>
      <c r="D6" s="75" t="s">
        <v>4</v>
      </c>
      <c r="E6" s="75" t="s">
        <v>5</v>
      </c>
      <c r="F6" s="6" t="s">
        <v>6</v>
      </c>
      <c r="G6" s="6" t="s">
        <v>7</v>
      </c>
      <c r="H6" s="98" t="s">
        <v>8</v>
      </c>
      <c r="I6" s="44" t="s">
        <v>9</v>
      </c>
      <c r="J6" s="44" t="s">
        <v>10</v>
      </c>
      <c r="K6" s="138" t="s">
        <v>11</v>
      </c>
      <c r="L6" s="44" t="s">
        <v>12</v>
      </c>
      <c r="M6" s="30" t="s">
        <v>13</v>
      </c>
      <c r="N6" s="44" t="s">
        <v>14</v>
      </c>
      <c r="O6" s="30" t="s">
        <v>15</v>
      </c>
      <c r="P6" s="44" t="s">
        <v>16</v>
      </c>
    </row>
    <row r="7" spans="1:16" ht="153.75" customHeight="1" x14ac:dyDescent="0.2">
      <c r="A7" s="27" t="s">
        <v>41</v>
      </c>
      <c r="B7" s="27" t="s">
        <v>42</v>
      </c>
      <c r="C7" s="158" t="s">
        <v>43</v>
      </c>
      <c r="D7" s="176" t="s">
        <v>44</v>
      </c>
      <c r="E7" s="176" t="s">
        <v>45</v>
      </c>
      <c r="F7" s="176" t="s">
        <v>46</v>
      </c>
      <c r="G7" s="27" t="s">
        <v>47</v>
      </c>
      <c r="H7" s="110" t="s">
        <v>48</v>
      </c>
      <c r="I7" s="86">
        <v>45292</v>
      </c>
      <c r="J7" s="86">
        <v>46387</v>
      </c>
      <c r="K7" s="43" t="s">
        <v>26</v>
      </c>
      <c r="L7" s="87">
        <v>1012526</v>
      </c>
      <c r="M7" s="88">
        <v>0</v>
      </c>
      <c r="N7" s="87">
        <v>112238</v>
      </c>
      <c r="O7" s="88">
        <v>1120000</v>
      </c>
      <c r="P7" s="87">
        <f>SUM(L7:O7)</f>
        <v>2244764</v>
      </c>
    </row>
    <row r="8" spans="1:16" ht="53.25" customHeight="1" x14ac:dyDescent="0.2">
      <c r="A8" s="292" t="s">
        <v>99</v>
      </c>
      <c r="B8" s="38" t="s">
        <v>100</v>
      </c>
      <c r="C8" s="121" t="s">
        <v>101</v>
      </c>
      <c r="D8" s="45" t="s">
        <v>102</v>
      </c>
      <c r="E8" s="45" t="s">
        <v>45</v>
      </c>
      <c r="F8" s="243" t="s">
        <v>23</v>
      </c>
      <c r="G8" s="210" t="s">
        <v>103</v>
      </c>
      <c r="H8" s="210" t="s">
        <v>104</v>
      </c>
      <c r="I8" s="81">
        <v>44896</v>
      </c>
      <c r="J8" s="81">
        <v>45747</v>
      </c>
      <c r="K8" s="38" t="s">
        <v>26</v>
      </c>
      <c r="L8" s="61">
        <v>97749</v>
      </c>
      <c r="M8" s="65">
        <v>65168</v>
      </c>
      <c r="N8" s="61">
        <v>0</v>
      </c>
      <c r="O8" s="65">
        <v>0</v>
      </c>
      <c r="P8" s="61">
        <f t="shared" ref="P8:P21" si="0">SUM(L8:O8)</f>
        <v>162917</v>
      </c>
    </row>
    <row r="9" spans="1:16" ht="39" customHeight="1" x14ac:dyDescent="0.2">
      <c r="A9" s="293"/>
      <c r="B9" s="22" t="s">
        <v>19</v>
      </c>
      <c r="C9" s="122" t="s">
        <v>105</v>
      </c>
      <c r="D9" s="46" t="s">
        <v>106</v>
      </c>
      <c r="E9" s="46" t="s">
        <v>45</v>
      </c>
      <c r="F9" s="245"/>
      <c r="G9" s="231"/>
      <c r="H9" s="231"/>
      <c r="I9" s="82">
        <v>44927</v>
      </c>
      <c r="J9" s="82">
        <v>45747</v>
      </c>
      <c r="K9" s="22" t="s">
        <v>26</v>
      </c>
      <c r="L9" s="62">
        <v>119952</v>
      </c>
      <c r="M9" s="66">
        <v>0</v>
      </c>
      <c r="N9" s="62">
        <v>100704</v>
      </c>
      <c r="O9" s="66">
        <v>0</v>
      </c>
      <c r="P9" s="62">
        <f t="shared" si="0"/>
        <v>220656</v>
      </c>
    </row>
    <row r="10" spans="1:16" ht="39" customHeight="1" x14ac:dyDescent="0.2">
      <c r="A10" s="239"/>
      <c r="B10" s="41" t="s">
        <v>35</v>
      </c>
      <c r="C10" s="123" t="s">
        <v>107</v>
      </c>
      <c r="D10" s="49" t="s">
        <v>108</v>
      </c>
      <c r="E10" s="49" t="s">
        <v>45</v>
      </c>
      <c r="F10" s="244"/>
      <c r="G10" s="211"/>
      <c r="H10" s="211"/>
      <c r="I10" s="85">
        <v>44896</v>
      </c>
      <c r="J10" s="85">
        <v>45747</v>
      </c>
      <c r="K10" s="41" t="s">
        <v>26</v>
      </c>
      <c r="L10" s="77">
        <v>239849</v>
      </c>
      <c r="M10" s="79">
        <v>0</v>
      </c>
      <c r="N10" s="77">
        <v>162703</v>
      </c>
      <c r="O10" s="79">
        <v>0</v>
      </c>
      <c r="P10" s="77">
        <f t="shared" si="0"/>
        <v>402552</v>
      </c>
    </row>
    <row r="11" spans="1:16" ht="99" customHeight="1" x14ac:dyDescent="0.2">
      <c r="A11" s="27" t="s">
        <v>109</v>
      </c>
      <c r="B11" s="27" t="s">
        <v>100</v>
      </c>
      <c r="C11" s="119" t="s">
        <v>110</v>
      </c>
      <c r="D11" s="176" t="s">
        <v>111</v>
      </c>
      <c r="E11" s="176" t="s">
        <v>45</v>
      </c>
      <c r="F11" s="176" t="s">
        <v>46</v>
      </c>
      <c r="G11" s="104" t="s">
        <v>112</v>
      </c>
      <c r="H11" s="100" t="s">
        <v>113</v>
      </c>
      <c r="I11" s="89">
        <v>44835</v>
      </c>
      <c r="J11" s="89">
        <v>45688</v>
      </c>
      <c r="K11" s="42" t="s">
        <v>26</v>
      </c>
      <c r="L11" s="64">
        <v>457962</v>
      </c>
      <c r="M11" s="68">
        <v>305309</v>
      </c>
      <c r="N11" s="64">
        <v>0</v>
      </c>
      <c r="O11" s="68">
        <v>0</v>
      </c>
      <c r="P11" s="64">
        <f t="shared" si="0"/>
        <v>763271</v>
      </c>
    </row>
    <row r="12" spans="1:16" ht="58.5" customHeight="1" x14ac:dyDescent="0.2">
      <c r="A12" s="27" t="s">
        <v>114</v>
      </c>
      <c r="B12" s="27" t="s">
        <v>35</v>
      </c>
      <c r="C12" s="119" t="s">
        <v>115</v>
      </c>
      <c r="D12" s="176" t="s">
        <v>116</v>
      </c>
      <c r="E12" s="176" t="s">
        <v>45</v>
      </c>
      <c r="F12" s="176" t="s">
        <v>23</v>
      </c>
      <c r="G12" s="104" t="s">
        <v>117</v>
      </c>
      <c r="H12" s="100" t="s">
        <v>118</v>
      </c>
      <c r="I12" s="89">
        <v>44958</v>
      </c>
      <c r="J12" s="89">
        <v>45838</v>
      </c>
      <c r="K12" s="42" t="s">
        <v>119</v>
      </c>
      <c r="L12" s="64">
        <v>430070</v>
      </c>
      <c r="M12" s="68">
        <v>0</v>
      </c>
      <c r="N12" s="64">
        <v>107515</v>
      </c>
      <c r="O12" s="68">
        <v>0</v>
      </c>
      <c r="P12" s="64">
        <f t="shared" si="0"/>
        <v>537585</v>
      </c>
    </row>
    <row r="13" spans="1:16" ht="133.5" customHeight="1" x14ac:dyDescent="0.2">
      <c r="A13" s="116" t="s">
        <v>452</v>
      </c>
      <c r="B13" s="90" t="s">
        <v>100</v>
      </c>
      <c r="C13" s="193"/>
      <c r="D13" s="173" t="s">
        <v>453</v>
      </c>
      <c r="E13" s="173" t="s">
        <v>45</v>
      </c>
      <c r="F13" s="173" t="s">
        <v>46</v>
      </c>
      <c r="G13" s="191" t="s">
        <v>463</v>
      </c>
      <c r="H13" s="112" t="s">
        <v>464</v>
      </c>
      <c r="I13" s="92">
        <v>45689</v>
      </c>
      <c r="J13" s="92">
        <v>46599</v>
      </c>
      <c r="K13" s="91" t="s">
        <v>26</v>
      </c>
      <c r="L13" s="93">
        <v>320000</v>
      </c>
      <c r="M13" s="94">
        <v>287184</v>
      </c>
      <c r="N13" s="93">
        <v>0</v>
      </c>
      <c r="O13" s="94">
        <v>0</v>
      </c>
      <c r="P13" s="93">
        <f t="shared" si="0"/>
        <v>607184</v>
      </c>
    </row>
    <row r="14" spans="1:16" ht="63.75" x14ac:dyDescent="0.2">
      <c r="A14" s="116" t="s">
        <v>127</v>
      </c>
      <c r="B14" s="43" t="s">
        <v>19</v>
      </c>
      <c r="C14" s="119" t="s">
        <v>128</v>
      </c>
      <c r="D14" s="176" t="s">
        <v>129</v>
      </c>
      <c r="E14" s="176" t="s">
        <v>45</v>
      </c>
      <c r="F14" s="176" t="s">
        <v>59</v>
      </c>
      <c r="G14" s="107" t="s">
        <v>130</v>
      </c>
      <c r="H14" s="108" t="s">
        <v>131</v>
      </c>
      <c r="I14" s="89">
        <v>45536</v>
      </c>
      <c r="J14" s="89">
        <v>46081</v>
      </c>
      <c r="K14" s="42" t="s">
        <v>132</v>
      </c>
      <c r="L14" s="64">
        <v>128000</v>
      </c>
      <c r="M14" s="68">
        <v>0</v>
      </c>
      <c r="N14" s="64">
        <f>61550*0.47</f>
        <v>28928.5</v>
      </c>
      <c r="O14" s="68">
        <f>2500*0.47</f>
        <v>1175</v>
      </c>
      <c r="P14" s="64">
        <f t="shared" si="0"/>
        <v>158103.5</v>
      </c>
    </row>
    <row r="15" spans="1:16" ht="113.25" customHeight="1" x14ac:dyDescent="0.2">
      <c r="A15" s="27" t="s">
        <v>429</v>
      </c>
      <c r="B15" s="27" t="s">
        <v>100</v>
      </c>
      <c r="C15" s="192"/>
      <c r="D15" s="176" t="s">
        <v>430</v>
      </c>
      <c r="E15" s="173" t="s">
        <v>45</v>
      </c>
      <c r="F15" s="173" t="s">
        <v>23</v>
      </c>
      <c r="G15" s="107" t="s">
        <v>461</v>
      </c>
      <c r="H15" s="112" t="s">
        <v>462</v>
      </c>
      <c r="I15" s="92">
        <v>45658</v>
      </c>
      <c r="J15" s="92">
        <v>46387</v>
      </c>
      <c r="K15" s="91" t="s">
        <v>26</v>
      </c>
      <c r="L15" s="93">
        <v>212596</v>
      </c>
      <c r="M15" s="94">
        <v>53150</v>
      </c>
      <c r="N15" s="93">
        <v>0</v>
      </c>
      <c r="O15" s="94">
        <v>0</v>
      </c>
      <c r="P15" s="93">
        <f t="shared" si="0"/>
        <v>265746</v>
      </c>
    </row>
    <row r="16" spans="1:16" ht="127.5" x14ac:dyDescent="0.2">
      <c r="A16" s="27" t="s">
        <v>133</v>
      </c>
      <c r="B16" s="27" t="s">
        <v>100</v>
      </c>
      <c r="C16" s="119" t="s">
        <v>134</v>
      </c>
      <c r="D16" s="176" t="s">
        <v>135</v>
      </c>
      <c r="E16" s="176" t="s">
        <v>45</v>
      </c>
      <c r="F16" s="176" t="s">
        <v>23</v>
      </c>
      <c r="G16" s="104" t="s">
        <v>136</v>
      </c>
      <c r="H16" s="100" t="s">
        <v>137</v>
      </c>
      <c r="I16" s="89">
        <v>45170</v>
      </c>
      <c r="J16" s="89">
        <v>46022</v>
      </c>
      <c r="K16" s="42" t="s">
        <v>26</v>
      </c>
      <c r="L16" s="64">
        <v>189308</v>
      </c>
      <c r="M16" s="68">
        <v>126206</v>
      </c>
      <c r="N16" s="64">
        <v>0</v>
      </c>
      <c r="O16" s="68">
        <v>0</v>
      </c>
      <c r="P16" s="64">
        <f t="shared" si="0"/>
        <v>315514</v>
      </c>
    </row>
    <row r="17" spans="1:16" ht="141" customHeight="1" x14ac:dyDescent="0.2">
      <c r="A17" s="215" t="s">
        <v>425</v>
      </c>
      <c r="B17" s="194" t="s">
        <v>19</v>
      </c>
      <c r="C17" s="195" t="s">
        <v>431</v>
      </c>
      <c r="D17" s="146" t="s">
        <v>427</v>
      </c>
      <c r="E17" s="45" t="s">
        <v>45</v>
      </c>
      <c r="F17" s="45" t="s">
        <v>23</v>
      </c>
      <c r="G17" s="286" t="s">
        <v>459</v>
      </c>
      <c r="H17" s="210" t="s">
        <v>460</v>
      </c>
      <c r="I17" s="81">
        <v>45658</v>
      </c>
      <c r="J17" s="81">
        <v>46630</v>
      </c>
      <c r="K17" s="38" t="s">
        <v>26</v>
      </c>
      <c r="L17" s="61">
        <v>87000</v>
      </c>
      <c r="M17" s="65">
        <v>0</v>
      </c>
      <c r="N17" s="61">
        <v>24665</v>
      </c>
      <c r="O17" s="65">
        <v>40000</v>
      </c>
      <c r="P17" s="61">
        <f t="shared" si="0"/>
        <v>151665</v>
      </c>
    </row>
    <row r="18" spans="1:16" ht="122.25" customHeight="1" x14ac:dyDescent="0.2">
      <c r="A18" s="236"/>
      <c r="B18" s="186" t="s">
        <v>35</v>
      </c>
      <c r="C18" s="294" t="s">
        <v>428</v>
      </c>
      <c r="D18" s="173" t="s">
        <v>426</v>
      </c>
      <c r="E18" s="173" t="s">
        <v>45</v>
      </c>
      <c r="F18" s="173" t="s">
        <v>23</v>
      </c>
      <c r="G18" s="287"/>
      <c r="H18" s="214"/>
      <c r="I18" s="92">
        <v>45658</v>
      </c>
      <c r="J18" s="92">
        <v>46630</v>
      </c>
      <c r="K18" s="91" t="s">
        <v>26</v>
      </c>
      <c r="L18" s="93">
        <v>62000</v>
      </c>
      <c r="M18" s="94">
        <v>8926</v>
      </c>
      <c r="N18" s="93">
        <v>44631</v>
      </c>
      <c r="O18" s="94">
        <v>0</v>
      </c>
      <c r="P18" s="93">
        <f t="shared" si="0"/>
        <v>115557</v>
      </c>
    </row>
    <row r="19" spans="1:16" ht="76.5" customHeight="1" x14ac:dyDescent="0.2">
      <c r="A19" s="215" t="s">
        <v>446</v>
      </c>
      <c r="B19" s="197" t="s">
        <v>19</v>
      </c>
      <c r="C19" s="195" t="s">
        <v>454</v>
      </c>
      <c r="D19" s="45" t="s">
        <v>448</v>
      </c>
      <c r="E19" s="45" t="s">
        <v>45</v>
      </c>
      <c r="F19" s="45" t="s">
        <v>46</v>
      </c>
      <c r="G19" s="210" t="s">
        <v>457</v>
      </c>
      <c r="H19" s="217" t="s">
        <v>458</v>
      </c>
      <c r="I19" s="81">
        <v>45597</v>
      </c>
      <c r="J19" s="81">
        <v>46142</v>
      </c>
      <c r="K19" s="38" t="s">
        <v>450</v>
      </c>
      <c r="L19" s="61">
        <v>78515</v>
      </c>
      <c r="M19" s="65">
        <v>32715</v>
      </c>
      <c r="N19" s="61">
        <v>19630</v>
      </c>
      <c r="O19" s="65">
        <v>0</v>
      </c>
      <c r="P19" s="61">
        <f t="shared" si="0"/>
        <v>130860</v>
      </c>
    </row>
    <row r="20" spans="1:16" ht="71.25" customHeight="1" x14ac:dyDescent="0.2">
      <c r="A20" s="216"/>
      <c r="B20" s="186" t="s">
        <v>447</v>
      </c>
      <c r="C20" s="196" t="s">
        <v>455</v>
      </c>
      <c r="D20" s="173" t="s">
        <v>449</v>
      </c>
      <c r="E20" s="173" t="s">
        <v>45</v>
      </c>
      <c r="F20" s="173" t="s">
        <v>46</v>
      </c>
      <c r="G20" s="214"/>
      <c r="H20" s="218"/>
      <c r="I20" s="92">
        <v>45597</v>
      </c>
      <c r="J20" s="92">
        <v>46142</v>
      </c>
      <c r="K20" s="91" t="s">
        <v>451</v>
      </c>
      <c r="L20" s="93">
        <v>22734</v>
      </c>
      <c r="M20" s="94">
        <v>9473</v>
      </c>
      <c r="N20" s="93">
        <v>5684</v>
      </c>
      <c r="O20" s="94">
        <v>0</v>
      </c>
      <c r="P20" s="93">
        <f t="shared" si="0"/>
        <v>37891</v>
      </c>
    </row>
    <row r="21" spans="1:16" ht="126.75" customHeight="1" x14ac:dyDescent="0.2">
      <c r="A21" s="90" t="s">
        <v>145</v>
      </c>
      <c r="B21" s="186" t="s">
        <v>146</v>
      </c>
      <c r="C21" s="119" t="s">
        <v>147</v>
      </c>
      <c r="D21" s="173" t="s">
        <v>148</v>
      </c>
      <c r="E21" s="173" t="s">
        <v>45</v>
      </c>
      <c r="F21" s="173" t="s">
        <v>23</v>
      </c>
      <c r="G21" s="90" t="s">
        <v>149</v>
      </c>
      <c r="H21" s="112" t="s">
        <v>150</v>
      </c>
      <c r="I21" s="92">
        <v>44774</v>
      </c>
      <c r="J21" s="92">
        <v>45291</v>
      </c>
      <c r="K21" s="91" t="s">
        <v>151</v>
      </c>
      <c r="L21" s="93">
        <v>99977</v>
      </c>
      <c r="M21" s="94">
        <v>12800</v>
      </c>
      <c r="N21" s="93">
        <v>0</v>
      </c>
      <c r="O21" s="94">
        <v>12196</v>
      </c>
      <c r="P21" s="93">
        <f t="shared" si="0"/>
        <v>124973</v>
      </c>
    </row>
    <row r="22" spans="1:16" s="7" customFormat="1" ht="27.75" customHeight="1" x14ac:dyDescent="0.25">
      <c r="C22" s="124"/>
      <c r="D22" s="8"/>
      <c r="I22" s="141"/>
      <c r="J22" s="141"/>
      <c r="L22" s="19">
        <f>SUM(L7:L21)</f>
        <v>3558238</v>
      </c>
      <c r="M22" s="19">
        <f t="shared" ref="M22:P22" si="1">SUM(M7:M21)</f>
        <v>900931</v>
      </c>
      <c r="N22" s="19">
        <f t="shared" si="1"/>
        <v>606698.5</v>
      </c>
      <c r="O22" s="19">
        <f t="shared" si="1"/>
        <v>1173371</v>
      </c>
      <c r="P22" s="19">
        <f t="shared" si="1"/>
        <v>6239238.5</v>
      </c>
    </row>
    <row r="24" spans="1:16" s="95" customFormat="1" ht="21" customHeight="1" x14ac:dyDescent="0.25">
      <c r="A24" s="16" t="s">
        <v>419</v>
      </c>
      <c r="C24" s="161"/>
      <c r="D24" s="96"/>
      <c r="E24" s="97"/>
      <c r="F24" s="97"/>
      <c r="I24" s="139"/>
      <c r="J24" s="139"/>
    </row>
    <row r="25" spans="1:16" ht="11.25" customHeight="1" x14ac:dyDescent="0.2">
      <c r="A25" s="7"/>
      <c r="E25" s="4"/>
      <c r="F25" s="5"/>
      <c r="G25" s="5"/>
      <c r="H25" s="5"/>
    </row>
    <row r="26" spans="1:16" s="4" customFormat="1" ht="25.5" x14ac:dyDescent="0.2">
      <c r="A26" s="44" t="s">
        <v>1</v>
      </c>
      <c r="B26" s="44" t="s">
        <v>2</v>
      </c>
      <c r="C26" s="75" t="s">
        <v>3</v>
      </c>
      <c r="D26" s="30" t="s">
        <v>4</v>
      </c>
      <c r="E26" s="44" t="s">
        <v>5</v>
      </c>
      <c r="F26" s="99" t="s">
        <v>6</v>
      </c>
      <c r="G26" s="6" t="s">
        <v>7</v>
      </c>
      <c r="H26" s="98" t="s">
        <v>8</v>
      </c>
      <c r="I26" s="44" t="s">
        <v>9</v>
      </c>
      <c r="J26" s="44" t="s">
        <v>10</v>
      </c>
      <c r="K26" s="138" t="s">
        <v>11</v>
      </c>
      <c r="L26" s="6" t="s">
        <v>12</v>
      </c>
      <c r="M26" s="6" t="s">
        <v>13</v>
      </c>
      <c r="N26" s="98" t="s">
        <v>14</v>
      </c>
      <c r="O26" s="6" t="s">
        <v>15</v>
      </c>
      <c r="P26" s="148" t="s">
        <v>16</v>
      </c>
    </row>
    <row r="27" spans="1:16" ht="84.75" customHeight="1" x14ac:dyDescent="0.2">
      <c r="A27" s="25" t="s">
        <v>185</v>
      </c>
      <c r="B27" s="27" t="s">
        <v>19</v>
      </c>
      <c r="C27" s="119" t="s">
        <v>186</v>
      </c>
      <c r="D27" s="36" t="s">
        <v>187</v>
      </c>
      <c r="E27" s="176" t="s">
        <v>45</v>
      </c>
      <c r="F27" s="105" t="s">
        <v>46</v>
      </c>
      <c r="G27" s="107" t="s">
        <v>188</v>
      </c>
      <c r="H27" s="108" t="s">
        <v>189</v>
      </c>
      <c r="I27" s="89">
        <v>45017</v>
      </c>
      <c r="J27" s="89">
        <v>45596</v>
      </c>
      <c r="K27" s="42" t="s">
        <v>132</v>
      </c>
      <c r="L27" s="60">
        <v>183529</v>
      </c>
      <c r="M27" s="64">
        <v>7000</v>
      </c>
      <c r="N27" s="68">
        <v>38883</v>
      </c>
      <c r="O27" s="64">
        <v>0</v>
      </c>
      <c r="P27" s="72">
        <f>SUM(L27:O27)</f>
        <v>229412</v>
      </c>
    </row>
    <row r="28" spans="1:16" ht="25.5" customHeight="1" x14ac:dyDescent="0.2">
      <c r="A28" s="210" t="s">
        <v>201</v>
      </c>
      <c r="B28" s="26" t="s">
        <v>19</v>
      </c>
      <c r="C28" s="126" t="s">
        <v>202</v>
      </c>
      <c r="D28" s="31" t="s">
        <v>203</v>
      </c>
      <c r="E28" s="45" t="s">
        <v>45</v>
      </c>
      <c r="F28" s="243" t="s">
        <v>46</v>
      </c>
      <c r="G28" s="210" t="s">
        <v>204</v>
      </c>
      <c r="H28" s="210" t="s">
        <v>205</v>
      </c>
      <c r="I28" s="81">
        <v>45323</v>
      </c>
      <c r="J28" s="81">
        <v>46418</v>
      </c>
      <c r="K28" s="274" t="s">
        <v>86</v>
      </c>
      <c r="L28" s="57">
        <v>538132</v>
      </c>
      <c r="M28" s="61">
        <v>0</v>
      </c>
      <c r="N28" s="65">
        <v>100535</v>
      </c>
      <c r="O28" s="61">
        <v>34000</v>
      </c>
      <c r="P28" s="69">
        <f t="shared" ref="P28:P47" si="2">SUM(L28:O28)</f>
        <v>672667</v>
      </c>
    </row>
    <row r="29" spans="1:16" ht="32.25" customHeight="1" x14ac:dyDescent="0.2">
      <c r="A29" s="237"/>
      <c r="B29" s="23" t="s">
        <v>56</v>
      </c>
      <c r="C29" s="126" t="s">
        <v>206</v>
      </c>
      <c r="D29" s="32" t="s">
        <v>207</v>
      </c>
      <c r="E29" s="46" t="s">
        <v>45</v>
      </c>
      <c r="F29" s="245"/>
      <c r="G29" s="231"/>
      <c r="H29" s="231"/>
      <c r="I29" s="82">
        <v>45323</v>
      </c>
      <c r="J29" s="82">
        <v>46418</v>
      </c>
      <c r="K29" s="275"/>
      <c r="L29" s="58">
        <v>71381</v>
      </c>
      <c r="M29" s="62">
        <v>17847</v>
      </c>
      <c r="N29" s="66">
        <v>0</v>
      </c>
      <c r="O29" s="62">
        <v>0</v>
      </c>
      <c r="P29" s="70">
        <f t="shared" si="2"/>
        <v>89228</v>
      </c>
    </row>
    <row r="30" spans="1:16" ht="33" customHeight="1" x14ac:dyDescent="0.2">
      <c r="A30" s="24" t="s">
        <v>208</v>
      </c>
      <c r="B30" s="24" t="s">
        <v>19</v>
      </c>
      <c r="C30" s="159" t="s">
        <v>209</v>
      </c>
      <c r="D30" s="33" t="s">
        <v>210</v>
      </c>
      <c r="E30" s="47" t="s">
        <v>45</v>
      </c>
      <c r="F30" s="244"/>
      <c r="G30" s="211"/>
      <c r="H30" s="211"/>
      <c r="I30" s="83">
        <v>45323</v>
      </c>
      <c r="J30" s="83">
        <v>46418</v>
      </c>
      <c r="K30" s="276"/>
      <c r="L30" s="59">
        <v>111801</v>
      </c>
      <c r="M30" s="63">
        <v>0</v>
      </c>
      <c r="N30" s="67">
        <v>47915</v>
      </c>
      <c r="O30" s="63">
        <v>0</v>
      </c>
      <c r="P30" s="71">
        <f t="shared" si="2"/>
        <v>159716</v>
      </c>
    </row>
    <row r="31" spans="1:16" ht="90.75" customHeight="1" x14ac:dyDescent="0.2">
      <c r="A31" s="26" t="s">
        <v>233</v>
      </c>
      <c r="B31" s="28" t="s">
        <v>35</v>
      </c>
      <c r="C31" s="240" t="s">
        <v>234</v>
      </c>
      <c r="D31" s="34" t="s">
        <v>235</v>
      </c>
      <c r="E31" s="48" t="s">
        <v>45</v>
      </c>
      <c r="F31" s="243" t="s">
        <v>23</v>
      </c>
      <c r="G31" s="210" t="s">
        <v>236</v>
      </c>
      <c r="H31" s="210" t="s">
        <v>237</v>
      </c>
      <c r="I31" s="84">
        <v>44986</v>
      </c>
      <c r="J31" s="84">
        <v>45777</v>
      </c>
      <c r="K31" s="40" t="s">
        <v>238</v>
      </c>
      <c r="L31" s="57">
        <v>256186</v>
      </c>
      <c r="M31" s="61">
        <v>60000</v>
      </c>
      <c r="N31" s="65">
        <v>49795</v>
      </c>
      <c r="O31" s="61">
        <v>0</v>
      </c>
      <c r="P31" s="69">
        <f t="shared" si="2"/>
        <v>365981</v>
      </c>
    </row>
    <row r="32" spans="1:16" ht="128.25" customHeight="1" x14ac:dyDescent="0.2">
      <c r="A32" s="24" t="s">
        <v>239</v>
      </c>
      <c r="B32" s="29" t="s">
        <v>35</v>
      </c>
      <c r="C32" s="288"/>
      <c r="D32" s="35" t="s">
        <v>240</v>
      </c>
      <c r="E32" s="49" t="s">
        <v>45</v>
      </c>
      <c r="F32" s="244"/>
      <c r="G32" s="211"/>
      <c r="H32" s="211"/>
      <c r="I32" s="85">
        <v>44986</v>
      </c>
      <c r="J32" s="85">
        <v>45777</v>
      </c>
      <c r="K32" s="41" t="s">
        <v>26</v>
      </c>
      <c r="L32" s="59">
        <v>194831</v>
      </c>
      <c r="M32" s="63">
        <v>13000</v>
      </c>
      <c r="N32" s="67">
        <v>112028</v>
      </c>
      <c r="O32" s="63">
        <v>4860</v>
      </c>
      <c r="P32" s="71">
        <f t="shared" si="2"/>
        <v>324719</v>
      </c>
    </row>
    <row r="33" spans="1:16" ht="57" customHeight="1" x14ac:dyDescent="0.2">
      <c r="A33" s="26" t="s">
        <v>241</v>
      </c>
      <c r="B33" s="26" t="s">
        <v>139</v>
      </c>
      <c r="C33" s="240" t="s">
        <v>242</v>
      </c>
      <c r="D33" s="31" t="s">
        <v>243</v>
      </c>
      <c r="E33" s="45" t="s">
        <v>45</v>
      </c>
      <c r="F33" s="243" t="s">
        <v>23</v>
      </c>
      <c r="G33" s="210" t="s">
        <v>244</v>
      </c>
      <c r="H33" s="210" t="s">
        <v>245</v>
      </c>
      <c r="I33" s="81">
        <v>44774</v>
      </c>
      <c r="J33" s="81">
        <v>45504</v>
      </c>
      <c r="K33" s="38" t="s">
        <v>246</v>
      </c>
      <c r="L33" s="57">
        <v>351767</v>
      </c>
      <c r="M33" s="61">
        <v>48369</v>
      </c>
      <c r="N33" s="65">
        <v>0</v>
      </c>
      <c r="O33" s="61">
        <v>39573</v>
      </c>
      <c r="P33" s="69">
        <f t="shared" si="2"/>
        <v>439709</v>
      </c>
    </row>
    <row r="34" spans="1:16" ht="57" customHeight="1" x14ac:dyDescent="0.2">
      <c r="A34" s="24" t="s">
        <v>247</v>
      </c>
      <c r="B34" s="24" t="s">
        <v>139</v>
      </c>
      <c r="C34" s="288"/>
      <c r="D34" s="33" t="s">
        <v>248</v>
      </c>
      <c r="E34" s="47" t="s">
        <v>45</v>
      </c>
      <c r="F34" s="244"/>
      <c r="G34" s="211"/>
      <c r="H34" s="211"/>
      <c r="I34" s="83">
        <v>44774</v>
      </c>
      <c r="J34" s="83">
        <v>45504</v>
      </c>
      <c r="K34" s="39" t="s">
        <v>144</v>
      </c>
      <c r="L34" s="59">
        <v>73480</v>
      </c>
      <c r="M34" s="63">
        <v>17320</v>
      </c>
      <c r="N34" s="67">
        <v>0</v>
      </c>
      <c r="O34" s="63">
        <v>14175</v>
      </c>
      <c r="P34" s="71">
        <f t="shared" si="2"/>
        <v>104975</v>
      </c>
    </row>
    <row r="35" spans="1:16" ht="91.5" customHeight="1" x14ac:dyDescent="0.2">
      <c r="A35" s="266" t="s">
        <v>442</v>
      </c>
      <c r="B35" s="26" t="s">
        <v>42</v>
      </c>
      <c r="C35" s="198"/>
      <c r="D35" s="50" t="s">
        <v>443</v>
      </c>
      <c r="E35" s="50" t="s">
        <v>45</v>
      </c>
      <c r="F35" s="50" t="s">
        <v>59</v>
      </c>
      <c r="G35" s="268" t="s">
        <v>468</v>
      </c>
      <c r="H35" s="210" t="s">
        <v>472</v>
      </c>
      <c r="I35" s="81">
        <v>45627</v>
      </c>
      <c r="J35" s="81">
        <v>46721</v>
      </c>
      <c r="K35" s="215" t="s">
        <v>132</v>
      </c>
      <c r="L35" s="61">
        <v>73000</v>
      </c>
      <c r="M35" s="65">
        <v>0</v>
      </c>
      <c r="N35" s="61">
        <v>11612</v>
      </c>
      <c r="O35" s="65">
        <v>25000</v>
      </c>
      <c r="P35" s="61">
        <f t="shared" si="2"/>
        <v>109612</v>
      </c>
    </row>
    <row r="36" spans="1:16" ht="88.5" customHeight="1" x14ac:dyDescent="0.2">
      <c r="A36" s="267"/>
      <c r="B36" s="24" t="s">
        <v>19</v>
      </c>
      <c r="C36" s="199" t="s">
        <v>456</v>
      </c>
      <c r="D36" s="200" t="s">
        <v>444</v>
      </c>
      <c r="E36" s="200" t="s">
        <v>45</v>
      </c>
      <c r="F36" s="200" t="s">
        <v>59</v>
      </c>
      <c r="G36" s="269"/>
      <c r="H36" s="270"/>
      <c r="I36" s="92">
        <v>45627</v>
      </c>
      <c r="J36" s="92">
        <v>46721</v>
      </c>
      <c r="K36" s="216"/>
      <c r="L36" s="93">
        <v>139067</v>
      </c>
      <c r="M36" s="94">
        <v>0</v>
      </c>
      <c r="N36" s="93">
        <v>72267</v>
      </c>
      <c r="O36" s="94">
        <v>0</v>
      </c>
      <c r="P36" s="93">
        <f t="shared" si="2"/>
        <v>211334</v>
      </c>
    </row>
    <row r="37" spans="1:16" ht="126.75" customHeight="1" x14ac:dyDescent="0.2">
      <c r="A37" s="27" t="s">
        <v>473</v>
      </c>
      <c r="B37" s="27" t="s">
        <v>42</v>
      </c>
      <c r="C37" s="202"/>
      <c r="D37" s="176" t="s">
        <v>445</v>
      </c>
      <c r="E37" s="176" t="s">
        <v>45</v>
      </c>
      <c r="F37" s="176" t="s">
        <v>59</v>
      </c>
      <c r="G37" s="104" t="s">
        <v>470</v>
      </c>
      <c r="H37" s="107" t="s">
        <v>469</v>
      </c>
      <c r="I37" s="89">
        <v>45627</v>
      </c>
      <c r="J37" s="89">
        <v>46721</v>
      </c>
      <c r="K37" s="203" t="s">
        <v>40</v>
      </c>
      <c r="L37" s="204">
        <v>180000</v>
      </c>
      <c r="M37" s="64">
        <v>8000</v>
      </c>
      <c r="N37" s="64">
        <v>118324</v>
      </c>
      <c r="O37" s="64">
        <v>32000</v>
      </c>
      <c r="P37" s="71">
        <f t="shared" si="2"/>
        <v>338324</v>
      </c>
    </row>
    <row r="38" spans="1:16" ht="91.5" customHeight="1" x14ac:dyDescent="0.2">
      <c r="A38" s="215" t="s">
        <v>432</v>
      </c>
      <c r="B38" s="184" t="s">
        <v>35</v>
      </c>
      <c r="C38" s="195" t="s">
        <v>438</v>
      </c>
      <c r="D38" s="50" t="s">
        <v>433</v>
      </c>
      <c r="E38" s="50" t="s">
        <v>45</v>
      </c>
      <c r="F38" s="50" t="s">
        <v>46</v>
      </c>
      <c r="G38" s="210" t="s">
        <v>466</v>
      </c>
      <c r="H38" s="210" t="s">
        <v>465</v>
      </c>
      <c r="I38" s="81">
        <v>45658</v>
      </c>
      <c r="J38" s="81">
        <v>46568</v>
      </c>
      <c r="K38" s="38" t="s">
        <v>435</v>
      </c>
      <c r="L38" s="61">
        <v>222240</v>
      </c>
      <c r="M38" s="65">
        <v>0</v>
      </c>
      <c r="N38" s="61">
        <v>104625</v>
      </c>
      <c r="O38" s="65">
        <v>6500</v>
      </c>
      <c r="P38" s="61">
        <f t="shared" si="2"/>
        <v>333365</v>
      </c>
    </row>
    <row r="39" spans="1:16" ht="69" customHeight="1" x14ac:dyDescent="0.2">
      <c r="A39" s="236"/>
      <c r="B39" s="205" t="s">
        <v>19</v>
      </c>
      <c r="C39" s="199"/>
      <c r="D39" s="200" t="s">
        <v>434</v>
      </c>
      <c r="E39" s="200" t="s">
        <v>45</v>
      </c>
      <c r="F39" s="200" t="s">
        <v>46</v>
      </c>
      <c r="G39" s="214"/>
      <c r="H39" s="214"/>
      <c r="I39" s="92">
        <v>45658</v>
      </c>
      <c r="J39" s="92">
        <v>46568</v>
      </c>
      <c r="K39" s="91" t="s">
        <v>435</v>
      </c>
      <c r="L39" s="93">
        <v>111000</v>
      </c>
      <c r="M39" s="94">
        <v>0</v>
      </c>
      <c r="N39" s="93">
        <v>48959</v>
      </c>
      <c r="O39" s="94">
        <v>6500</v>
      </c>
      <c r="P39" s="93">
        <f t="shared" si="2"/>
        <v>166459</v>
      </c>
    </row>
    <row r="40" spans="1:16" ht="89.25" customHeight="1" x14ac:dyDescent="0.2">
      <c r="A40" s="27" t="s">
        <v>265</v>
      </c>
      <c r="B40" s="27" t="s">
        <v>250</v>
      </c>
      <c r="C40" s="119" t="s">
        <v>266</v>
      </c>
      <c r="D40" s="27" t="s">
        <v>267</v>
      </c>
      <c r="E40" s="176" t="s">
        <v>45</v>
      </c>
      <c r="F40" s="176" t="s">
        <v>59</v>
      </c>
      <c r="G40" s="27" t="s">
        <v>268</v>
      </c>
      <c r="H40" s="104" t="s">
        <v>269</v>
      </c>
      <c r="I40" s="89">
        <v>44927</v>
      </c>
      <c r="J40" s="89">
        <v>46022</v>
      </c>
      <c r="K40" s="110" t="s">
        <v>270</v>
      </c>
      <c r="L40" s="60">
        <v>235368</v>
      </c>
      <c r="M40" s="64">
        <v>0</v>
      </c>
      <c r="N40" s="68">
        <v>58845</v>
      </c>
      <c r="O40" s="64">
        <v>0</v>
      </c>
      <c r="P40" s="72">
        <f t="shared" si="2"/>
        <v>294213</v>
      </c>
    </row>
    <row r="41" spans="1:16" ht="38.25" customHeight="1" x14ac:dyDescent="0.2">
      <c r="A41" s="292" t="s">
        <v>272</v>
      </c>
      <c r="B41" s="26" t="s">
        <v>19</v>
      </c>
      <c r="C41" s="160" t="s">
        <v>273</v>
      </c>
      <c r="D41" s="31" t="s">
        <v>274</v>
      </c>
      <c r="E41" s="45" t="s">
        <v>45</v>
      </c>
      <c r="F41" s="243" t="s">
        <v>23</v>
      </c>
      <c r="G41" s="231" t="s">
        <v>275</v>
      </c>
      <c r="H41" s="210" t="s">
        <v>276</v>
      </c>
      <c r="I41" s="81">
        <v>44927</v>
      </c>
      <c r="J41" s="81">
        <v>46022</v>
      </c>
      <c r="K41" s="274" t="s">
        <v>132</v>
      </c>
      <c r="L41" s="57">
        <v>273828</v>
      </c>
      <c r="M41" s="61">
        <v>6000</v>
      </c>
      <c r="N41" s="65">
        <v>62457</v>
      </c>
      <c r="O41" s="61">
        <v>0</v>
      </c>
      <c r="P41" s="69">
        <f t="shared" si="2"/>
        <v>342285</v>
      </c>
    </row>
    <row r="42" spans="1:16" ht="40.5" customHeight="1" x14ac:dyDescent="0.2">
      <c r="A42" s="293"/>
      <c r="B42" s="23" t="s">
        <v>182</v>
      </c>
      <c r="C42" s="162" t="s">
        <v>277</v>
      </c>
      <c r="D42" s="32" t="s">
        <v>278</v>
      </c>
      <c r="E42" s="46" t="s">
        <v>45</v>
      </c>
      <c r="F42" s="245"/>
      <c r="G42" s="231"/>
      <c r="H42" s="231"/>
      <c r="I42" s="82">
        <v>44927</v>
      </c>
      <c r="J42" s="82">
        <v>46022</v>
      </c>
      <c r="K42" s="275"/>
      <c r="L42" s="58">
        <v>59628</v>
      </c>
      <c r="M42" s="62">
        <v>0</v>
      </c>
      <c r="N42" s="66">
        <v>14904</v>
      </c>
      <c r="O42" s="62">
        <v>0</v>
      </c>
      <c r="P42" s="70">
        <f t="shared" si="2"/>
        <v>74532</v>
      </c>
    </row>
    <row r="43" spans="1:16" ht="38.25" customHeight="1" x14ac:dyDescent="0.2">
      <c r="A43" s="239"/>
      <c r="B43" s="24" t="s">
        <v>50</v>
      </c>
      <c r="C43" s="132" t="s">
        <v>279</v>
      </c>
      <c r="D43" s="33" t="s">
        <v>280</v>
      </c>
      <c r="E43" s="47" t="s">
        <v>45</v>
      </c>
      <c r="F43" s="244"/>
      <c r="G43" s="211"/>
      <c r="H43" s="211"/>
      <c r="I43" s="83">
        <v>44927</v>
      </c>
      <c r="J43" s="83">
        <v>46022</v>
      </c>
      <c r="K43" s="276"/>
      <c r="L43" s="59">
        <v>84855</v>
      </c>
      <c r="M43" s="63">
        <v>0</v>
      </c>
      <c r="N43" s="67">
        <v>21270</v>
      </c>
      <c r="O43" s="63">
        <v>0</v>
      </c>
      <c r="P43" s="71">
        <f t="shared" si="2"/>
        <v>106125</v>
      </c>
    </row>
    <row r="44" spans="1:16" ht="48" customHeight="1" x14ac:dyDescent="0.2">
      <c r="A44" s="292" t="s">
        <v>436</v>
      </c>
      <c r="B44" s="26" t="s">
        <v>437</v>
      </c>
      <c r="C44" s="206"/>
      <c r="D44" s="31" t="s">
        <v>439</v>
      </c>
      <c r="E44" s="45" t="s">
        <v>45</v>
      </c>
      <c r="F44" s="45" t="s">
        <v>59</v>
      </c>
      <c r="G44" s="210" t="s">
        <v>467</v>
      </c>
      <c r="H44" s="210" t="s">
        <v>471</v>
      </c>
      <c r="I44" s="81">
        <v>45658</v>
      </c>
      <c r="J44" s="81">
        <v>46387</v>
      </c>
      <c r="K44" s="274" t="s">
        <v>329</v>
      </c>
      <c r="L44" s="57">
        <v>65000</v>
      </c>
      <c r="M44" s="61">
        <v>33988</v>
      </c>
      <c r="N44" s="65">
        <v>0</v>
      </c>
      <c r="O44" s="61">
        <v>0</v>
      </c>
      <c r="P44" s="69">
        <f t="shared" si="2"/>
        <v>98988</v>
      </c>
    </row>
    <row r="45" spans="1:16" ht="48" customHeight="1" x14ac:dyDescent="0.2">
      <c r="A45" s="293"/>
      <c r="B45" s="23" t="s">
        <v>125</v>
      </c>
      <c r="C45" s="198"/>
      <c r="D45" s="32" t="s">
        <v>440</v>
      </c>
      <c r="E45" s="46" t="s">
        <v>45</v>
      </c>
      <c r="F45" s="46" t="s">
        <v>59</v>
      </c>
      <c r="G45" s="270"/>
      <c r="H45" s="270"/>
      <c r="I45" s="82">
        <v>45658</v>
      </c>
      <c r="J45" s="82">
        <v>46387</v>
      </c>
      <c r="K45" s="275"/>
      <c r="L45" s="58">
        <v>66000</v>
      </c>
      <c r="M45" s="62">
        <v>33031</v>
      </c>
      <c r="N45" s="66">
        <v>0</v>
      </c>
      <c r="O45" s="62">
        <v>0</v>
      </c>
      <c r="P45" s="70">
        <f t="shared" si="2"/>
        <v>99031</v>
      </c>
    </row>
    <row r="46" spans="1:16" ht="48" customHeight="1" x14ac:dyDescent="0.2">
      <c r="A46" s="239"/>
      <c r="B46" s="24" t="s">
        <v>324</v>
      </c>
      <c r="C46" s="207"/>
      <c r="D46" s="33" t="s">
        <v>441</v>
      </c>
      <c r="E46" s="47" t="s">
        <v>45</v>
      </c>
      <c r="F46" s="47" t="s">
        <v>59</v>
      </c>
      <c r="G46" s="270"/>
      <c r="H46" s="270"/>
      <c r="I46" s="83">
        <v>45658</v>
      </c>
      <c r="J46" s="83">
        <v>46387</v>
      </c>
      <c r="K46" s="276"/>
      <c r="L46" s="59">
        <v>40000</v>
      </c>
      <c r="M46" s="63">
        <v>19373</v>
      </c>
      <c r="N46" s="67">
        <v>0</v>
      </c>
      <c r="O46" s="63">
        <v>0</v>
      </c>
      <c r="P46" s="71">
        <f t="shared" si="2"/>
        <v>59373</v>
      </c>
    </row>
    <row r="47" spans="1:16" ht="117" customHeight="1" x14ac:dyDescent="0.2">
      <c r="A47" s="27" t="s">
        <v>226</v>
      </c>
      <c r="B47" s="27" t="s">
        <v>19</v>
      </c>
      <c r="C47" s="166" t="s">
        <v>227</v>
      </c>
      <c r="D47" s="36" t="s">
        <v>228</v>
      </c>
      <c r="E47" s="176" t="s">
        <v>45</v>
      </c>
      <c r="F47" s="176" t="s">
        <v>46</v>
      </c>
      <c r="G47" s="107" t="s">
        <v>229</v>
      </c>
      <c r="H47" s="107" t="s">
        <v>230</v>
      </c>
      <c r="I47" s="89">
        <v>45444</v>
      </c>
      <c r="J47" s="89">
        <v>45838</v>
      </c>
      <c r="K47" s="110" t="s">
        <v>231</v>
      </c>
      <c r="L47" s="59">
        <v>46992</v>
      </c>
      <c r="M47" s="63">
        <v>19580</v>
      </c>
      <c r="N47" s="67">
        <v>11748</v>
      </c>
      <c r="O47" s="63">
        <v>0</v>
      </c>
      <c r="P47" s="71">
        <f t="shared" si="2"/>
        <v>78320</v>
      </c>
    </row>
    <row r="48" spans="1:16" s="8" customFormat="1" ht="29.25" customHeight="1" x14ac:dyDescent="0.25">
      <c r="C48" s="124"/>
      <c r="I48" s="141"/>
      <c r="J48" s="141"/>
      <c r="K48" s="164" t="s">
        <v>281</v>
      </c>
      <c r="L48" s="165">
        <f>SUM(L27:L47)</f>
        <v>3378085</v>
      </c>
      <c r="M48" s="165">
        <f>SUM(M27:M47)</f>
        <v>283508</v>
      </c>
      <c r="N48" s="165">
        <f>SUM(N27:N47)</f>
        <v>874167</v>
      </c>
      <c r="O48" s="165">
        <f>SUM(O27:O47)</f>
        <v>162608</v>
      </c>
      <c r="P48" s="74">
        <f>SUM(P27:P47)</f>
        <v>4698368</v>
      </c>
    </row>
    <row r="50" spans="1:16" s="180" customFormat="1" ht="21" customHeight="1" x14ac:dyDescent="0.25">
      <c r="A50" s="16" t="s">
        <v>420</v>
      </c>
      <c r="C50" s="181"/>
      <c r="D50" s="182"/>
      <c r="I50" s="183"/>
      <c r="J50" s="183"/>
    </row>
    <row r="51" spans="1:16" ht="12.75" customHeight="1" x14ac:dyDescent="0.2">
      <c r="A51" s="17"/>
      <c r="D51" s="4"/>
      <c r="E51" s="4"/>
      <c r="F51" s="5"/>
      <c r="G51" s="5"/>
      <c r="H51" s="5"/>
    </row>
    <row r="52" spans="1:16" s="5" customFormat="1" ht="47.25" customHeight="1" x14ac:dyDescent="0.25">
      <c r="A52" s="6" t="s">
        <v>1</v>
      </c>
      <c r="B52" s="6" t="s">
        <v>2</v>
      </c>
      <c r="C52" s="6" t="s">
        <v>3</v>
      </c>
      <c r="D52" s="6" t="s">
        <v>4</v>
      </c>
      <c r="E52" s="6" t="s">
        <v>5</v>
      </c>
      <c r="F52" s="6" t="s">
        <v>6</v>
      </c>
      <c r="G52" s="6" t="s">
        <v>7</v>
      </c>
      <c r="H52" s="6" t="s">
        <v>8</v>
      </c>
      <c r="I52" s="6" t="s">
        <v>9</v>
      </c>
      <c r="J52" s="6" t="s">
        <v>10</v>
      </c>
      <c r="K52" s="6" t="s">
        <v>11</v>
      </c>
      <c r="L52" s="6" t="s">
        <v>12</v>
      </c>
      <c r="M52" s="6" t="s">
        <v>283</v>
      </c>
      <c r="N52" s="6" t="s">
        <v>14</v>
      </c>
      <c r="O52" s="6" t="s">
        <v>15</v>
      </c>
      <c r="P52" s="6" t="s">
        <v>16</v>
      </c>
    </row>
    <row r="53" spans="1:16" ht="245.25" customHeight="1" x14ac:dyDescent="0.2">
      <c r="A53" s="12" t="s">
        <v>317</v>
      </c>
      <c r="B53" s="12" t="s">
        <v>100</v>
      </c>
      <c r="C53" s="133" t="s">
        <v>318</v>
      </c>
      <c r="D53" s="178" t="s">
        <v>319</v>
      </c>
      <c r="E53" s="178" t="s">
        <v>45</v>
      </c>
      <c r="F53" s="178" t="s">
        <v>23</v>
      </c>
      <c r="G53" s="9" t="s">
        <v>320</v>
      </c>
      <c r="H53" s="9" t="s">
        <v>321</v>
      </c>
      <c r="I53" s="13">
        <v>45352</v>
      </c>
      <c r="J53" s="13">
        <v>46356</v>
      </c>
      <c r="K53" s="12" t="s">
        <v>322</v>
      </c>
      <c r="L53" s="14">
        <v>350491</v>
      </c>
      <c r="M53" s="14">
        <v>87623</v>
      </c>
      <c r="N53" s="14">
        <v>0</v>
      </c>
      <c r="O53" s="14">
        <v>0</v>
      </c>
      <c r="P53" s="14">
        <f>SUM(L53:O53)</f>
        <v>438114</v>
      </c>
    </row>
    <row r="54" spans="1:16" ht="25.5" customHeight="1" x14ac:dyDescent="0.2">
      <c r="A54" s="284" t="s">
        <v>349</v>
      </c>
      <c r="B54" s="114" t="s">
        <v>350</v>
      </c>
      <c r="C54" s="154"/>
      <c r="D54" s="45" t="s">
        <v>351</v>
      </c>
      <c r="E54" s="45" t="s">
        <v>45</v>
      </c>
      <c r="F54" s="281" t="s">
        <v>59</v>
      </c>
      <c r="G54" s="279" t="s">
        <v>352</v>
      </c>
      <c r="H54" s="279" t="s">
        <v>353</v>
      </c>
      <c r="I54" s="81">
        <v>45292</v>
      </c>
      <c r="J54" s="81">
        <v>46387</v>
      </c>
      <c r="K54" s="184" t="s">
        <v>26</v>
      </c>
      <c r="L54" s="61">
        <v>425040</v>
      </c>
      <c r="M54" s="65">
        <v>0</v>
      </c>
      <c r="N54" s="61">
        <v>0</v>
      </c>
      <c r="O54" s="65">
        <v>106263</v>
      </c>
      <c r="P54" s="61">
        <f t="shared" ref="P54:P71" si="3">SUM(L54:O54)</f>
        <v>531303</v>
      </c>
    </row>
    <row r="55" spans="1:16" ht="28.5" customHeight="1" x14ac:dyDescent="0.2">
      <c r="A55" s="284"/>
      <c r="B55" s="131" t="s">
        <v>19</v>
      </c>
      <c r="C55" s="172" t="s">
        <v>354</v>
      </c>
      <c r="D55" s="49" t="s">
        <v>355</v>
      </c>
      <c r="E55" s="49" t="s">
        <v>45</v>
      </c>
      <c r="F55" s="281"/>
      <c r="G55" s="283"/>
      <c r="H55" s="283"/>
      <c r="I55" s="82">
        <v>45292</v>
      </c>
      <c r="J55" s="82">
        <v>46387</v>
      </c>
      <c r="K55" s="185" t="s">
        <v>26</v>
      </c>
      <c r="L55" s="58">
        <v>215492</v>
      </c>
      <c r="M55" s="62">
        <v>0</v>
      </c>
      <c r="N55" s="66">
        <v>53873</v>
      </c>
      <c r="O55" s="62">
        <v>0</v>
      </c>
      <c r="P55" s="70">
        <f t="shared" si="3"/>
        <v>269365</v>
      </c>
    </row>
    <row r="56" spans="1:16" ht="54" customHeight="1" x14ac:dyDescent="0.2">
      <c r="A56" s="284"/>
      <c r="B56" s="131" t="s">
        <v>35</v>
      </c>
      <c r="C56" s="163" t="s">
        <v>356</v>
      </c>
      <c r="D56" s="134" t="s">
        <v>357</v>
      </c>
      <c r="E56" s="135" t="s">
        <v>45</v>
      </c>
      <c r="F56" s="281"/>
      <c r="G56" s="283"/>
      <c r="H56" s="283"/>
      <c r="I56" s="82">
        <v>45292</v>
      </c>
      <c r="J56" s="82">
        <v>46387</v>
      </c>
      <c r="K56" s="185" t="s">
        <v>26</v>
      </c>
      <c r="L56" s="58">
        <v>205359</v>
      </c>
      <c r="M56" s="62">
        <v>0</v>
      </c>
      <c r="N56" s="66">
        <v>51340</v>
      </c>
      <c r="O56" s="62">
        <v>0</v>
      </c>
      <c r="P56" s="70">
        <f t="shared" si="3"/>
        <v>256699</v>
      </c>
    </row>
    <row r="57" spans="1:16" ht="70.5" customHeight="1" x14ac:dyDescent="0.2">
      <c r="A57" s="284"/>
      <c r="B57" s="115" t="s">
        <v>358</v>
      </c>
      <c r="C57" s="177"/>
      <c r="D57" s="48" t="s">
        <v>359</v>
      </c>
      <c r="E57" s="48" t="s">
        <v>45</v>
      </c>
      <c r="F57" s="281"/>
      <c r="G57" s="280"/>
      <c r="H57" s="280"/>
      <c r="I57" s="82">
        <v>45292</v>
      </c>
      <c r="J57" s="82">
        <v>46387</v>
      </c>
      <c r="K57" s="185" t="s">
        <v>26</v>
      </c>
      <c r="L57" s="59">
        <v>152046</v>
      </c>
      <c r="M57" s="63">
        <v>0</v>
      </c>
      <c r="N57" s="67">
        <v>0</v>
      </c>
      <c r="O57" s="63">
        <v>65163</v>
      </c>
      <c r="P57" s="71">
        <f t="shared" si="3"/>
        <v>217209</v>
      </c>
    </row>
    <row r="58" spans="1:16" ht="25.5" x14ac:dyDescent="0.2">
      <c r="A58" s="284" t="s">
        <v>360</v>
      </c>
      <c r="B58" s="114" t="s">
        <v>19</v>
      </c>
      <c r="C58" s="130" t="s">
        <v>361</v>
      </c>
      <c r="D58" s="45" t="s">
        <v>362</v>
      </c>
      <c r="E58" s="45" t="s">
        <v>45</v>
      </c>
      <c r="F58" s="281" t="s">
        <v>23</v>
      </c>
      <c r="G58" s="279" t="s">
        <v>363</v>
      </c>
      <c r="H58" s="279" t="s">
        <v>364</v>
      </c>
      <c r="I58" s="81">
        <v>44958</v>
      </c>
      <c r="J58" s="81">
        <v>45777</v>
      </c>
      <c r="K58" s="184" t="s">
        <v>365</v>
      </c>
      <c r="L58" s="61">
        <v>191593</v>
      </c>
      <c r="M58" s="65">
        <v>0</v>
      </c>
      <c r="N58" s="61">
        <v>47899</v>
      </c>
      <c r="O58" s="65">
        <v>0</v>
      </c>
      <c r="P58" s="61">
        <f t="shared" si="3"/>
        <v>239492</v>
      </c>
    </row>
    <row r="59" spans="1:16" ht="38.25" x14ac:dyDescent="0.2">
      <c r="A59" s="284"/>
      <c r="B59" s="131" t="s">
        <v>50</v>
      </c>
      <c r="C59" s="155" t="s">
        <v>366</v>
      </c>
      <c r="D59" s="49" t="s">
        <v>367</v>
      </c>
      <c r="E59" s="49" t="s">
        <v>45</v>
      </c>
      <c r="F59" s="281"/>
      <c r="G59" s="283"/>
      <c r="H59" s="283"/>
      <c r="I59" s="82">
        <v>45139</v>
      </c>
      <c r="J59" s="82">
        <v>45777</v>
      </c>
      <c r="K59" s="185" t="s">
        <v>368</v>
      </c>
      <c r="L59" s="58">
        <v>49847</v>
      </c>
      <c r="M59" s="62">
        <v>12462</v>
      </c>
      <c r="N59" s="66">
        <v>0</v>
      </c>
      <c r="O59" s="62">
        <v>0</v>
      </c>
      <c r="P59" s="70">
        <f t="shared" si="3"/>
        <v>62309</v>
      </c>
    </row>
    <row r="60" spans="1:16" ht="51" x14ac:dyDescent="0.2">
      <c r="A60" s="284"/>
      <c r="B60" s="131" t="s">
        <v>35</v>
      </c>
      <c r="C60" s="155" t="s">
        <v>369</v>
      </c>
      <c r="D60" s="135" t="s">
        <v>370</v>
      </c>
      <c r="E60" s="135" t="s">
        <v>45</v>
      </c>
      <c r="F60" s="281"/>
      <c r="G60" s="283"/>
      <c r="H60" s="283"/>
      <c r="I60" s="82">
        <v>45047</v>
      </c>
      <c r="J60" s="82">
        <v>45777</v>
      </c>
      <c r="K60" s="185" t="s">
        <v>365</v>
      </c>
      <c r="L60" s="58">
        <v>143137</v>
      </c>
      <c r="M60" s="62">
        <v>0</v>
      </c>
      <c r="N60" s="66">
        <v>35784</v>
      </c>
      <c r="O60" s="62">
        <v>0</v>
      </c>
      <c r="P60" s="70">
        <f t="shared" si="3"/>
        <v>178921</v>
      </c>
    </row>
    <row r="61" spans="1:16" ht="30" customHeight="1" x14ac:dyDescent="0.2">
      <c r="A61" s="284"/>
      <c r="B61" s="115" t="s">
        <v>350</v>
      </c>
      <c r="C61" s="156"/>
      <c r="D61" s="48" t="s">
        <v>371</v>
      </c>
      <c r="E61" s="48" t="s">
        <v>45</v>
      </c>
      <c r="F61" s="281"/>
      <c r="G61" s="280"/>
      <c r="H61" s="280"/>
      <c r="I61" s="82">
        <v>45047</v>
      </c>
      <c r="J61" s="82">
        <v>45777</v>
      </c>
      <c r="K61" s="185" t="s">
        <v>365</v>
      </c>
      <c r="L61" s="59">
        <v>40005</v>
      </c>
      <c r="M61" s="63">
        <v>0</v>
      </c>
      <c r="N61" s="67">
        <v>10002</v>
      </c>
      <c r="O61" s="63">
        <v>0</v>
      </c>
      <c r="P61" s="71">
        <f t="shared" si="3"/>
        <v>50007</v>
      </c>
    </row>
    <row r="62" spans="1:16" ht="25.5" x14ac:dyDescent="0.2">
      <c r="A62" s="284" t="s">
        <v>377</v>
      </c>
      <c r="B62" s="114" t="s">
        <v>350</v>
      </c>
      <c r="C62" s="240" t="s">
        <v>421</v>
      </c>
      <c r="D62" s="146" t="s">
        <v>379</v>
      </c>
      <c r="E62" s="45" t="s">
        <v>45</v>
      </c>
      <c r="F62" s="260" t="s">
        <v>23</v>
      </c>
      <c r="G62" s="279" t="s">
        <v>380</v>
      </c>
      <c r="H62" s="279" t="s">
        <v>381</v>
      </c>
      <c r="I62" s="81">
        <v>45078</v>
      </c>
      <c r="J62" s="81">
        <v>45808</v>
      </c>
      <c r="K62" s="114" t="s">
        <v>26</v>
      </c>
      <c r="L62" s="114">
        <v>111425</v>
      </c>
      <c r="M62" s="114">
        <v>27860</v>
      </c>
      <c r="N62" s="114">
        <v>46433</v>
      </c>
      <c r="O62" s="114">
        <v>0</v>
      </c>
      <c r="P62" s="114">
        <f t="shared" si="3"/>
        <v>185718</v>
      </c>
    </row>
    <row r="63" spans="1:16" ht="55.5" customHeight="1" x14ac:dyDescent="0.2">
      <c r="A63" s="284"/>
      <c r="B63" s="115" t="s">
        <v>35</v>
      </c>
      <c r="C63" s="241"/>
      <c r="D63" s="49" t="s">
        <v>382</v>
      </c>
      <c r="E63" s="49" t="s">
        <v>45</v>
      </c>
      <c r="F63" s="260"/>
      <c r="G63" s="280"/>
      <c r="H63" s="280"/>
      <c r="I63" s="82">
        <v>45078</v>
      </c>
      <c r="J63" s="82">
        <v>45808</v>
      </c>
      <c r="K63" s="115" t="s">
        <v>26</v>
      </c>
      <c r="L63" s="115">
        <v>56722</v>
      </c>
      <c r="M63" s="115">
        <v>14180</v>
      </c>
      <c r="N63" s="115">
        <v>23633</v>
      </c>
      <c r="O63" s="115">
        <v>0</v>
      </c>
      <c r="P63" s="115">
        <f t="shared" si="3"/>
        <v>94535</v>
      </c>
    </row>
    <row r="64" spans="1:16" ht="129" customHeight="1" x14ac:dyDescent="0.2">
      <c r="A64" s="12" t="s">
        <v>384</v>
      </c>
      <c r="B64" s="12" t="s">
        <v>385</v>
      </c>
      <c r="C64" s="133" t="s">
        <v>386</v>
      </c>
      <c r="D64" s="178" t="s">
        <v>387</v>
      </c>
      <c r="E64" s="178" t="s">
        <v>45</v>
      </c>
      <c r="F64" s="176" t="s">
        <v>59</v>
      </c>
      <c r="G64" s="9" t="s">
        <v>388</v>
      </c>
      <c r="H64" s="9" t="s">
        <v>389</v>
      </c>
      <c r="I64" s="13">
        <v>45170</v>
      </c>
      <c r="J64" s="13">
        <v>46265</v>
      </c>
      <c r="K64" s="12" t="s">
        <v>26</v>
      </c>
      <c r="L64" s="14">
        <v>346985</v>
      </c>
      <c r="M64" s="14">
        <v>0</v>
      </c>
      <c r="N64" s="14">
        <v>231325</v>
      </c>
      <c r="O64" s="14">
        <v>0</v>
      </c>
      <c r="P64" s="14">
        <f t="shared" si="3"/>
        <v>578310</v>
      </c>
    </row>
    <row r="65" spans="1:16" ht="116.25" customHeight="1" x14ac:dyDescent="0.2">
      <c r="A65" s="116" t="s">
        <v>372</v>
      </c>
      <c r="B65" s="27" t="s">
        <v>35</v>
      </c>
      <c r="C65" s="133" t="s">
        <v>373</v>
      </c>
      <c r="D65" s="176" t="s">
        <v>374</v>
      </c>
      <c r="E65" s="176" t="s">
        <v>45</v>
      </c>
      <c r="F65" s="176" t="s">
        <v>46</v>
      </c>
      <c r="G65" s="116" t="s">
        <v>375</v>
      </c>
      <c r="H65" s="116" t="s">
        <v>376</v>
      </c>
      <c r="I65" s="13">
        <v>45536</v>
      </c>
      <c r="J65" s="13">
        <v>46537</v>
      </c>
      <c r="K65" s="27" t="s">
        <v>26</v>
      </c>
      <c r="L65" s="64">
        <v>142122</v>
      </c>
      <c r="M65" s="64">
        <v>0</v>
      </c>
      <c r="N65" s="64">
        <f>80554*0.44</f>
        <v>35443.760000000002</v>
      </c>
      <c r="O65" s="64">
        <v>0</v>
      </c>
      <c r="P65" s="64">
        <f t="shared" si="3"/>
        <v>177565.76</v>
      </c>
    </row>
    <row r="66" spans="1:16" ht="44.25" customHeight="1" x14ac:dyDescent="0.2">
      <c r="A66" s="277" t="s">
        <v>390</v>
      </c>
      <c r="B66" s="114" t="s">
        <v>35</v>
      </c>
      <c r="C66" s="169" t="s">
        <v>391</v>
      </c>
      <c r="D66" s="45" t="s">
        <v>392</v>
      </c>
      <c r="E66" s="45" t="s">
        <v>45</v>
      </c>
      <c r="F66" s="243" t="s">
        <v>46</v>
      </c>
      <c r="G66" s="279" t="s">
        <v>393</v>
      </c>
      <c r="H66" s="279" t="s">
        <v>394</v>
      </c>
      <c r="I66" s="81">
        <v>44927</v>
      </c>
      <c r="J66" s="81">
        <v>45657</v>
      </c>
      <c r="K66" s="114" t="s">
        <v>26</v>
      </c>
      <c r="L66" s="114">
        <v>163805</v>
      </c>
      <c r="M66" s="114">
        <v>65521</v>
      </c>
      <c r="N66" s="114">
        <v>43683</v>
      </c>
      <c r="O66" s="114">
        <v>0</v>
      </c>
      <c r="P66" s="114">
        <f t="shared" si="3"/>
        <v>273009</v>
      </c>
    </row>
    <row r="67" spans="1:16" ht="60.75" customHeight="1" x14ac:dyDescent="0.2">
      <c r="A67" s="278"/>
      <c r="B67" s="115" t="s">
        <v>100</v>
      </c>
      <c r="C67" s="137" t="s">
        <v>395</v>
      </c>
      <c r="D67" s="49" t="s">
        <v>396</v>
      </c>
      <c r="E67" s="49" t="s">
        <v>45</v>
      </c>
      <c r="F67" s="244"/>
      <c r="G67" s="280"/>
      <c r="H67" s="280"/>
      <c r="I67" s="82">
        <v>44927</v>
      </c>
      <c r="J67" s="82">
        <v>45657</v>
      </c>
      <c r="K67" s="115" t="s">
        <v>26</v>
      </c>
      <c r="L67" s="115">
        <v>24211</v>
      </c>
      <c r="M67" s="115">
        <v>16141</v>
      </c>
      <c r="N67" s="115">
        <v>0</v>
      </c>
      <c r="O67" s="115">
        <v>0</v>
      </c>
      <c r="P67" s="115">
        <f t="shared" si="3"/>
        <v>40352</v>
      </c>
    </row>
    <row r="68" spans="1:16" ht="144" customHeight="1" x14ac:dyDescent="0.2">
      <c r="A68" s="12" t="s">
        <v>397</v>
      </c>
      <c r="B68" s="12" t="s">
        <v>35</v>
      </c>
      <c r="C68" s="133" t="s">
        <v>398</v>
      </c>
      <c r="D68" s="178" t="s">
        <v>399</v>
      </c>
      <c r="E68" s="178" t="s">
        <v>45</v>
      </c>
      <c r="F68" s="178" t="s">
        <v>46</v>
      </c>
      <c r="G68" s="9" t="s">
        <v>400</v>
      </c>
      <c r="H68" s="9" t="s">
        <v>401</v>
      </c>
      <c r="I68" s="13">
        <v>44927</v>
      </c>
      <c r="J68" s="13">
        <v>45657</v>
      </c>
      <c r="K68" s="12" t="s">
        <v>132</v>
      </c>
      <c r="L68" s="14">
        <v>231318</v>
      </c>
      <c r="M68" s="14">
        <v>0</v>
      </c>
      <c r="N68" s="14">
        <v>57830</v>
      </c>
      <c r="O68" s="14">
        <v>0</v>
      </c>
      <c r="P68" s="14">
        <f t="shared" si="3"/>
        <v>289148</v>
      </c>
    </row>
    <row r="69" spans="1:16" ht="93.75" customHeight="1" x14ac:dyDescent="0.2">
      <c r="A69" s="179" t="s">
        <v>402</v>
      </c>
      <c r="B69" s="12" t="s">
        <v>35</v>
      </c>
      <c r="C69" s="133" t="s">
        <v>403</v>
      </c>
      <c r="D69" s="178" t="s">
        <v>404</v>
      </c>
      <c r="E69" s="178" t="s">
        <v>45</v>
      </c>
      <c r="F69" s="176" t="s">
        <v>23</v>
      </c>
      <c r="G69" s="9" t="s">
        <v>405</v>
      </c>
      <c r="H69" s="9" t="s">
        <v>406</v>
      </c>
      <c r="I69" s="13">
        <v>45139</v>
      </c>
      <c r="J69" s="13">
        <v>45504</v>
      </c>
      <c r="K69" s="12" t="s">
        <v>26</v>
      </c>
      <c r="L69" s="14">
        <v>172041</v>
      </c>
      <c r="M69" s="14">
        <v>43010</v>
      </c>
      <c r="N69" s="14">
        <v>71685</v>
      </c>
      <c r="O69" s="14">
        <v>0</v>
      </c>
      <c r="P69" s="14">
        <f t="shared" si="3"/>
        <v>286736</v>
      </c>
    </row>
    <row r="70" spans="1:16" ht="141" customHeight="1" x14ac:dyDescent="0.2">
      <c r="A70" s="179" t="s">
        <v>407</v>
      </c>
      <c r="B70" s="12" t="s">
        <v>100</v>
      </c>
      <c r="C70" s="133" t="s">
        <v>408</v>
      </c>
      <c r="D70" s="178" t="s">
        <v>409</v>
      </c>
      <c r="E70" s="178" t="s">
        <v>45</v>
      </c>
      <c r="F70" s="176" t="s">
        <v>46</v>
      </c>
      <c r="G70" s="9" t="s">
        <v>410</v>
      </c>
      <c r="H70" s="9" t="s">
        <v>411</v>
      </c>
      <c r="I70" s="13">
        <v>45078</v>
      </c>
      <c r="J70" s="13">
        <v>46022</v>
      </c>
      <c r="K70" s="12" t="s">
        <v>26</v>
      </c>
      <c r="L70" s="14">
        <v>161759</v>
      </c>
      <c r="M70" s="14">
        <v>107840</v>
      </c>
      <c r="N70" s="14">
        <v>0</v>
      </c>
      <c r="O70" s="14">
        <v>0</v>
      </c>
      <c r="P70" s="14">
        <f t="shared" si="3"/>
        <v>269599</v>
      </c>
    </row>
    <row r="71" spans="1:16" ht="77.25" customHeight="1" x14ac:dyDescent="0.2">
      <c r="A71" s="179" t="s">
        <v>412</v>
      </c>
      <c r="B71" s="12" t="s">
        <v>146</v>
      </c>
      <c r="C71" s="133" t="s">
        <v>413</v>
      </c>
      <c r="D71" s="178" t="s">
        <v>414</v>
      </c>
      <c r="E71" s="178" t="s">
        <v>45</v>
      </c>
      <c r="F71" s="176" t="s">
        <v>59</v>
      </c>
      <c r="G71" s="9" t="s">
        <v>415</v>
      </c>
      <c r="H71" s="9" t="s">
        <v>416</v>
      </c>
      <c r="I71" s="13">
        <v>45124</v>
      </c>
      <c r="J71" s="13">
        <v>46022</v>
      </c>
      <c r="K71" s="12" t="s">
        <v>26</v>
      </c>
      <c r="L71" s="14">
        <v>134494</v>
      </c>
      <c r="M71" s="14">
        <v>89663</v>
      </c>
      <c r="N71" s="14">
        <v>0</v>
      </c>
      <c r="O71" s="14">
        <v>54006</v>
      </c>
      <c r="P71" s="14">
        <f t="shared" si="3"/>
        <v>278163</v>
      </c>
    </row>
    <row r="72" spans="1:16" s="7" customFormat="1" ht="26.25" customHeight="1" x14ac:dyDescent="0.25">
      <c r="C72" s="124"/>
      <c r="D72" s="8"/>
      <c r="E72" s="8"/>
      <c r="F72" s="8"/>
      <c r="G72" s="8"/>
      <c r="H72" s="8"/>
      <c r="I72" s="141"/>
      <c r="J72" s="141"/>
      <c r="K72" s="18" t="s">
        <v>281</v>
      </c>
      <c r="L72" s="19">
        <f>SUM(L53:L71)</f>
        <v>3317892</v>
      </c>
      <c r="M72" s="19">
        <f>SUM(M53:M71)</f>
        <v>464300</v>
      </c>
      <c r="N72" s="19">
        <f>SUM(N53:N71)</f>
        <v>708930.76</v>
      </c>
      <c r="O72" s="19">
        <f>SUM(O53:O71)</f>
        <v>225432</v>
      </c>
      <c r="P72" s="19">
        <f>SUM(P53:P71)</f>
        <v>4716554.76</v>
      </c>
    </row>
    <row r="74" spans="1:16" ht="26.25" customHeight="1" x14ac:dyDescent="0.2">
      <c r="K74" s="18" t="s">
        <v>475</v>
      </c>
      <c r="L74" s="19">
        <f>SUM(L72+L48+L22)</f>
        <v>10254215</v>
      </c>
      <c r="M74" s="19">
        <f>SUM(M72+M48+M22)</f>
        <v>1648739</v>
      </c>
      <c r="N74" s="19">
        <f>SUM(N72+N48+N22)</f>
        <v>2189796.2599999998</v>
      </c>
      <c r="O74" s="19">
        <f>SUM(O72+O48+O22)</f>
        <v>1561411</v>
      </c>
      <c r="P74" s="19">
        <f>SUM(P72+P48+P22)</f>
        <v>15654161.26</v>
      </c>
    </row>
    <row r="75" spans="1:16" s="187" customFormat="1" ht="23.25" customHeight="1" x14ac:dyDescent="0.25">
      <c r="C75" s="125"/>
      <c r="D75" s="5"/>
      <c r="I75" s="188"/>
      <c r="J75" s="188"/>
      <c r="L75" s="80"/>
      <c r="M75" s="80"/>
      <c r="N75" s="80"/>
      <c r="O75" s="80"/>
      <c r="P75" s="80"/>
    </row>
  </sheetData>
  <mergeCells count="56">
    <mergeCell ref="K44:K46"/>
    <mergeCell ref="C31:C32"/>
    <mergeCell ref="C33:C34"/>
    <mergeCell ref="A66:A67"/>
    <mergeCell ref="F66:F67"/>
    <mergeCell ref="A41:A43"/>
    <mergeCell ref="F41:F43"/>
    <mergeCell ref="C62:C63"/>
    <mergeCell ref="A38:A39"/>
    <mergeCell ref="G38:G39"/>
    <mergeCell ref="A44:A46"/>
    <mergeCell ref="G44:G46"/>
    <mergeCell ref="G66:G67"/>
    <mergeCell ref="H66:H67"/>
    <mergeCell ref="H54:H57"/>
    <mergeCell ref="A58:A61"/>
    <mergeCell ref="F58:F61"/>
    <mergeCell ref="G58:G61"/>
    <mergeCell ref="H58:H61"/>
    <mergeCell ref="A62:A63"/>
    <mergeCell ref="F62:F63"/>
    <mergeCell ref="G62:G63"/>
    <mergeCell ref="H62:H63"/>
    <mergeCell ref="A35:A36"/>
    <mergeCell ref="G35:G36"/>
    <mergeCell ref="H38:H39"/>
    <mergeCell ref="H44:H46"/>
    <mergeCell ref="H35:H36"/>
    <mergeCell ref="A54:A57"/>
    <mergeCell ref="F54:F57"/>
    <mergeCell ref="G54:G57"/>
    <mergeCell ref="G41:G43"/>
    <mergeCell ref="H41:H43"/>
    <mergeCell ref="K41:K43"/>
    <mergeCell ref="F31:F32"/>
    <mergeCell ref="G31:G32"/>
    <mergeCell ref="H31:H32"/>
    <mergeCell ref="F33:F34"/>
    <mergeCell ref="G33:G34"/>
    <mergeCell ref="H33:H34"/>
    <mergeCell ref="K35:K36"/>
    <mergeCell ref="A8:A10"/>
    <mergeCell ref="F8:F10"/>
    <mergeCell ref="G8:G10"/>
    <mergeCell ref="H8:H10"/>
    <mergeCell ref="K28:K30"/>
    <mergeCell ref="A28:A29"/>
    <mergeCell ref="F28:F30"/>
    <mergeCell ref="G28:G30"/>
    <mergeCell ref="H28:H30"/>
    <mergeCell ref="A17:A18"/>
    <mergeCell ref="H17:H18"/>
    <mergeCell ref="G19:G20"/>
    <mergeCell ref="A19:A20"/>
    <mergeCell ref="H19:H20"/>
    <mergeCell ref="G17:G18"/>
  </mergeCells>
  <hyperlinks>
    <hyperlink ref="C7" r:id="rId1" xr:uid="{2C09C2A5-A9AD-4648-9328-155F13EBC15B}"/>
    <hyperlink ref="C8" r:id="rId2" xr:uid="{9419BE9A-2752-4A65-959F-510184F3E833}"/>
    <hyperlink ref="C10" r:id="rId3" xr:uid="{40F5A8FD-BA5A-4267-8E72-ABFCA95ED711}"/>
    <hyperlink ref="C9" r:id="rId4" xr:uid="{80509E90-1CE2-46BA-9FAC-959A989800E8}"/>
    <hyperlink ref="C11" r:id="rId5" display="https://www.jyvaskyla.fi/kaupunki-ja-paatoksenteko/strategia-ja-kehittaminen/hankkeet/kestava-kaupunkikehittaminen-0" xr:uid="{A08D3909-ADF0-420F-88F1-DDF8CE540F5A}"/>
    <hyperlink ref="C12" r:id="rId6" location="toc--hanketiimi-" display="https://www.jyu.fi/fi/hankkeet/tki-toiminnan-jarjestelmallinen-luominen-ja-vahvistaminen-yhteistoimintamalli-kilpailukyvyn-tukena - toc--hanketiimi-" xr:uid="{62403541-3C87-4E57-8F94-34277BBF3954}"/>
    <hyperlink ref="C16" r:id="rId7" display="https://www.jyvaskyla.fi/kaupunki-ja-paatoksenteko/strategia-ja-kehittaminen/hankkeet/kestava-kaupunkikehittaminen/data-ja" xr:uid="{E9C01C55-A38B-4D08-B9AB-41980ABE7C9F}"/>
    <hyperlink ref="C27" r:id="rId8" display="https://www.jamk.fi/fi/tutkimus-ja-kehitys/tki-projektit/avoin-laboratorio-biotalouteen-alabio" xr:uid="{D247A638-037A-45DC-9723-AB9DBADF3FB5}"/>
    <hyperlink ref="C31" r:id="rId9" display="https://www.jyu.fi/fi/hankkeet/kriittiset-raaka-aineet-tietoon-talteen-ja-kiertoon-kriit" xr:uid="{7C25B347-4730-43B4-B5A3-5C856443DDB7}"/>
    <hyperlink ref="C33" r:id="rId10" display="https://www.keulink.fi/keuruu-tki-keskus/" xr:uid="{E11526ED-A01C-456C-89FC-EB42B73EF613}"/>
    <hyperlink ref="C40" r:id="rId11" display="https://www.luke.fi/fi/projektit/kivametsa" xr:uid="{5BD84B4D-C9CF-4E69-9B62-EECC6A32369A}"/>
    <hyperlink ref="C43" r:id="rId12" xr:uid="{42C5DEBA-7EB0-4F08-9FCB-4FF566666D45}"/>
    <hyperlink ref="C41" r:id="rId13" display="https://www.jamk.fi/fi/projekti/teopuuks" xr:uid="{352F45E3-D79F-48D5-8668-B2CBA5FE36B5}"/>
    <hyperlink ref="C42" r:id="rId14" display="https://www.metsakeskus.fi/fi/hankkeet/teollisen-puurakentamisen-kehittaminen-keski-suomessa" xr:uid="{2B9E9618-E470-49C1-B995-99910C374E49}"/>
    <hyperlink ref="C53" r:id="rId15" display="https://www3.jkl.fi/projektisalkku/selaa.php/253457" xr:uid="{D3BBF963-E19B-4502-9664-0935BBBBE64E}"/>
    <hyperlink ref="C64" r:id="rId16" display="https://yritystehdas.fi/kyky-kasvaa-kestavasti" xr:uid="{770E6C43-82EC-4797-AF40-6CD36FA22DA9}"/>
    <hyperlink ref="C66" r:id="rId17" display="https://www.jyu.fi/fi/hankkeet/wellbeing-data-lab-synteettisen-hyvinvointidatan-hautomo" xr:uid="{D148806D-13D6-4B93-93D0-D722AD43E8B3}"/>
    <hyperlink ref="C67" r:id="rId18" display="https://www.jyvaskyla.fi/kaupunki-ja-paatoksenteko/strategia-ja-kehittaminen/hankkeet/kestava-kaupunkikehittaminen/wellbeing" xr:uid="{FBD9DCAA-9DF8-4D79-A55A-846FDC77D378}"/>
    <hyperlink ref="C68" r:id="rId19" display="https://www.jyu.fi/fi/hankkeet/keski-suomen-ai-hub-ii" xr:uid="{86CF0583-5AAC-436F-A926-83449BD931BF}"/>
    <hyperlink ref="C69" r:id="rId20" display="https://www.jyu.fi/fi/hankkeet/lth-utv-alustan-hyodyntaminen-liikunnan-terveyden-edistamisen-ja-hyvinvoinnin-alalla" xr:uid="{FFF1BA4C-94A9-4A3C-BE66-BF59EA11099B}"/>
    <hyperlink ref="C70" r:id="rId21" display="https://www.jyvaskyla.fi/kaupunki-ja-paatoksenteko/strategia-ja-kehittaminen/hankkeet/kestava-kaupunkikehittaminen-1" xr:uid="{166C46EC-BC59-4140-8545-78757C2E143E}"/>
    <hyperlink ref="C71" r:id="rId22" display="https://kasvuopen.fi/muut-yhteistyot/" xr:uid="{2BF4C7A3-223B-4375-87DF-1E019DC903E9}"/>
    <hyperlink ref="C59" r:id="rId23" xr:uid="{F2C79000-92A1-4D31-898E-DEEDB030A3D2}"/>
    <hyperlink ref="C58" r:id="rId24" display="https://www.jamk.fi/fi/tutkimus-ja-kehitys/tki-projektit/keski-suomen-e-urheilun-osaamiskeskittyma" xr:uid="{84EE6109-745B-43BE-917D-8C1DDC360FB0}"/>
    <hyperlink ref="C60" r:id="rId25" display="https://converis.jyu.fi/converis/portal/detail/Project/183318313?lang=fi_FI" xr:uid="{55ACA771-E5B9-462F-B4FE-0AD1B38FDE87}"/>
    <hyperlink ref="C30" r:id="rId26" xr:uid="{5AABA434-A0EA-4942-AC96-446CD3EC0266}"/>
    <hyperlink ref="C56" r:id="rId27" xr:uid="{836B9347-CC83-4B7C-A0FC-74B97DC19B69}"/>
    <hyperlink ref="C21" r:id="rId28" display="https://eur02.safelinks.protection.outlook.com/?url=https%3A%2F%2Fkasvuopen.fi%2Fmuut-yhteistyot%2F&amp;data=05%7C02%7C%7C774c81d8b8c940bc8d9408dc32fcdce7%7Ca661ced615b34b1282196cffb31fb413%7C0%7C0%7C638441308834642367%7CUnknown%7CTWFpbGZsb3d8eyJWIjoiMC4wLjAwMDAiLCJQIjoiV2luMzIiLCJBTiI6Ik1haWwiLCJXVCI6Mn0%3D%7C0%7C%7C%7C&amp;sdata=kzlzhatzgGVaRFE%2F2xsGWjBbCQd5Y6TKPMxqJuebTFA%3D&amp;reserved=0" xr:uid="{A23567F6-A7AC-443A-BA83-B3CA7D8EEE45}"/>
    <hyperlink ref="C47" r:id="rId29" display="https://www.jamk.fi/fi/tutkimus-ja-kehitys/tki-projektit/vedyn-valtatiella-h2vt4" xr:uid="{C6A1E636-6991-4AA2-8693-96D0D11317C0}"/>
    <hyperlink ref="C14" r:id="rId30" display="https://www.jamk.fi/fi/projekti/protoks" xr:uid="{30FB82C3-1A18-4B97-8495-77FE215BBB58}"/>
    <hyperlink ref="C28" r:id="rId31" display="https://www.jamk.fi/fi/tutkimus-ja-kehitys/tki-projektit/uudet-kaukolampokonseptit" xr:uid="{3D0F1409-E3A8-4A63-A1E8-103D84DA758B}"/>
    <hyperlink ref="C29" r:id="rId32" display="https://poke.fi/hankkeet/ukko" xr:uid="{BAF4708F-7036-4A5E-B1E1-D8772DE9E5AD}"/>
    <hyperlink ref="C55" r:id="rId33" display="https://www.jamk.fi/fi/tutkimus-ja-kehitys/tki-projektit/sport-innovation-hub-jyvaskyla-digiratkaisuilla-kilpailuetua" xr:uid="{1F1D4296-7D05-442A-A477-F54F05AC066B}"/>
    <hyperlink ref="C65" r:id="rId34" display="https://converis.jyu.fi/converis/portal/detail/Project/220931612?lang=en_GB" xr:uid="{2941B229-002C-4351-97C7-7C83A0BEA4E8}"/>
    <hyperlink ref="C62" r:id="rId35" xr:uid="{5C35CD41-D28B-4432-A021-839DE3A669D4}"/>
    <hyperlink ref="C18" r:id="rId36" display="https://www.jyu.fi/fi/suomen-kyberosaamiskeskus-ficec" xr:uid="{DA502AB7-F5A3-4D0D-87C4-4FA4F446B91F}"/>
    <hyperlink ref="C17" r:id="rId37" display="https://www.jamk.fi/fi/projekti/suomen-kyberosaamiskeskus-ficec" xr:uid="{A8589645-D655-4F02-B11D-41D5925F0856}"/>
    <hyperlink ref="C38" r:id="rId38" display="https://www.jyu.fi/fi/tutkimusryhmat/huokosmateriaalit-ja-molekyylikapselit" xr:uid="{58919FA5-AA12-4920-8CBD-E2C8D3C08CFC}"/>
    <hyperlink ref="C19" r:id="rId39" display="https://www.jamk.fi/fi/tutkimus-ja-kehitys/tki-projektit/kestavaa-kasvua-systeemialykkaasti-verkostossa" xr:uid="{CD824ECD-2576-4414-B1E8-C0DB7B1F5F8A}"/>
    <hyperlink ref="C20" r:id="rId40" display="https://www.hamk.fi/projektit/systeemialykas-verkosto/" xr:uid="{7E38C4B8-7336-4CCE-A0B9-7FDCFA21C445}"/>
    <hyperlink ref="C36" r:id="rId41" display="https://www.jamk.fi/fi/tutkimus-ja-kehitys/tki-projektit/hiilivirrat-arvokkaiksi-tuotteiksi" xr:uid="{EDCDD0AA-9FF1-4D2B-8680-826DCF6C56C7}"/>
  </hyperlinks>
  <pageMargins left="0.23622047244094491" right="0.23622047244094491" top="0.74803149606299213" bottom="0.74803149606299213" header="0.31496062992125984" footer="0.31496062992125984"/>
  <pageSetup paperSize="8" scale="54" fitToHeight="0" orientation="landscape" r:id="rId42"/>
  <headerFooter>
    <oddFooter>&amp;C&amp;"Tahoma,Normaali"&amp;8&amp;P&amp;R&amp;"Tahoma,Normaali"&amp;8&amp;D</oddFooter>
  </headerFooter>
  <rowBreaks count="3" manualBreakCount="3">
    <brk id="18" max="15" man="1"/>
    <brk id="39" max="15" man="1"/>
    <brk id="64" max="15" man="1"/>
  </rowBreaks>
  <drawing r:id="rId4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8DC7-E66B-442B-8BB5-348580969BBB}">
  <sheetPr>
    <pageSetUpPr fitToPage="1"/>
  </sheetPr>
  <dimension ref="A1:P69"/>
  <sheetViews>
    <sheetView showGridLines="0" zoomScaleNormal="100" workbookViewId="0">
      <selection activeCell="A2" sqref="A2"/>
    </sheetView>
  </sheetViews>
  <sheetFormatPr defaultRowHeight="12.75" x14ac:dyDescent="0.2"/>
  <cols>
    <col min="1" max="1" width="43.140625" style="3" customWidth="1"/>
    <col min="2" max="2" width="32.42578125" style="3" customWidth="1"/>
    <col min="3" max="3" width="32.7109375" style="3" customWidth="1"/>
    <col min="4" max="4" width="9.28515625" style="5" customWidth="1"/>
    <col min="5" max="5" width="9.7109375" style="3" customWidth="1"/>
    <col min="6" max="6" width="12" style="3" customWidth="1"/>
    <col min="7" max="7" width="45.7109375" style="3" customWidth="1"/>
    <col min="8" max="8" width="47.7109375" style="3" customWidth="1"/>
    <col min="9" max="9" width="12" style="3" customWidth="1"/>
    <col min="10" max="10" width="11.5703125" style="3" customWidth="1"/>
    <col min="11" max="11" width="45.85546875" style="3" customWidth="1"/>
    <col min="12" max="12" width="16.7109375" style="3" customWidth="1"/>
    <col min="13" max="13" width="14.7109375" style="3" customWidth="1"/>
    <col min="14" max="14" width="16.28515625" style="3" customWidth="1"/>
    <col min="15" max="15" width="14.140625" style="3" customWidth="1"/>
    <col min="16" max="16" width="13.85546875" style="3" customWidth="1"/>
    <col min="17" max="17" width="17.5703125" style="3" customWidth="1"/>
    <col min="18" max="16384" width="9.140625" style="3"/>
  </cols>
  <sheetData>
    <row r="1" spans="1:16" ht="45" customHeight="1" x14ac:dyDescent="0.2"/>
    <row r="2" spans="1:16" ht="27" customHeight="1" x14ac:dyDescent="0.25">
      <c r="A2" s="209" t="s">
        <v>481</v>
      </c>
    </row>
    <row r="3" spans="1:16" ht="12" customHeight="1" x14ac:dyDescent="0.25">
      <c r="A3" s="209"/>
    </row>
    <row r="4" spans="1:16" s="95" customFormat="1" ht="21" customHeight="1" x14ac:dyDescent="0.25">
      <c r="A4" s="16" t="s">
        <v>422</v>
      </c>
      <c r="D4" s="96"/>
      <c r="E4" s="97"/>
      <c r="F4" s="97"/>
      <c r="G4" s="97"/>
      <c r="H4" s="97"/>
      <c r="K4" s="97"/>
    </row>
    <row r="5" spans="1:16" ht="12" customHeight="1" x14ac:dyDescent="0.2">
      <c r="A5" s="7"/>
      <c r="E5" s="4"/>
      <c r="F5" s="4"/>
      <c r="G5" s="4"/>
      <c r="H5" s="4"/>
      <c r="K5" s="4"/>
    </row>
    <row r="6" spans="1:16" s="4" customFormat="1" ht="25.5" x14ac:dyDescent="0.2">
      <c r="A6" s="75" t="s">
        <v>1</v>
      </c>
      <c r="B6" s="44" t="s">
        <v>2</v>
      </c>
      <c r="C6" s="44" t="s">
        <v>3</v>
      </c>
      <c r="D6" s="75" t="s">
        <v>4</v>
      </c>
      <c r="E6" s="75" t="s">
        <v>5</v>
      </c>
      <c r="F6" s="6" t="s">
        <v>6</v>
      </c>
      <c r="G6" s="6" t="s">
        <v>7</v>
      </c>
      <c r="H6" s="98" t="s">
        <v>8</v>
      </c>
      <c r="I6" s="75" t="s">
        <v>9</v>
      </c>
      <c r="J6" s="75" t="s">
        <v>10</v>
      </c>
      <c r="K6" s="144" t="s">
        <v>11</v>
      </c>
      <c r="L6" s="75" t="s">
        <v>12</v>
      </c>
      <c r="M6" s="145" t="s">
        <v>13</v>
      </c>
      <c r="N6" s="75" t="s">
        <v>14</v>
      </c>
      <c r="O6" s="145" t="s">
        <v>15</v>
      </c>
      <c r="P6" s="75" t="s">
        <v>16</v>
      </c>
    </row>
    <row r="7" spans="1:16" ht="31.5" customHeight="1" x14ac:dyDescent="0.2">
      <c r="A7" s="26" t="s">
        <v>18</v>
      </c>
      <c r="B7" s="26" t="s">
        <v>19</v>
      </c>
      <c r="C7" s="289" t="s">
        <v>20</v>
      </c>
      <c r="D7" s="45" t="s">
        <v>21</v>
      </c>
      <c r="E7" s="45" t="s">
        <v>22</v>
      </c>
      <c r="F7" s="243" t="s">
        <v>23</v>
      </c>
      <c r="G7" s="210" t="s">
        <v>24</v>
      </c>
      <c r="H7" s="210" t="s">
        <v>25</v>
      </c>
      <c r="I7" s="81">
        <v>45170</v>
      </c>
      <c r="J7" s="81">
        <v>46203</v>
      </c>
      <c r="K7" s="38" t="s">
        <v>26</v>
      </c>
      <c r="L7" s="61">
        <v>1336144</v>
      </c>
      <c r="M7" s="65">
        <v>15000</v>
      </c>
      <c r="N7" s="61">
        <v>126487</v>
      </c>
      <c r="O7" s="65">
        <v>265000</v>
      </c>
      <c r="P7" s="61">
        <f>SUM(L7:O7)</f>
        <v>1742631</v>
      </c>
    </row>
    <row r="8" spans="1:16" ht="97.5" customHeight="1" x14ac:dyDescent="0.2">
      <c r="A8" s="24" t="s">
        <v>27</v>
      </c>
      <c r="B8" s="24" t="s">
        <v>19</v>
      </c>
      <c r="C8" s="290"/>
      <c r="D8" s="47" t="s">
        <v>28</v>
      </c>
      <c r="E8" s="47" t="s">
        <v>22</v>
      </c>
      <c r="F8" s="244"/>
      <c r="G8" s="211"/>
      <c r="H8" s="211"/>
      <c r="I8" s="83">
        <v>45170</v>
      </c>
      <c r="J8" s="83">
        <v>46203</v>
      </c>
      <c r="K8" s="39" t="s">
        <v>26</v>
      </c>
      <c r="L8" s="63">
        <v>355250</v>
      </c>
      <c r="M8" s="67">
        <v>0</v>
      </c>
      <c r="N8" s="63">
        <v>152250</v>
      </c>
      <c r="O8" s="67">
        <v>0</v>
      </c>
      <c r="P8" s="63">
        <f t="shared" ref="P8:P22" si="0">SUM(L8:O8)</f>
        <v>507500</v>
      </c>
    </row>
    <row r="9" spans="1:16" ht="66.75" customHeight="1" x14ac:dyDescent="0.2">
      <c r="A9" s="210" t="s">
        <v>29</v>
      </c>
      <c r="B9" s="26" t="s">
        <v>19</v>
      </c>
      <c r="C9" s="128" t="s">
        <v>30</v>
      </c>
      <c r="D9" s="48" t="s">
        <v>31</v>
      </c>
      <c r="E9" s="48" t="s">
        <v>22</v>
      </c>
      <c r="F9" s="243" t="s">
        <v>23</v>
      </c>
      <c r="G9" s="210" t="s">
        <v>32</v>
      </c>
      <c r="H9" s="210" t="s">
        <v>33</v>
      </c>
      <c r="I9" s="84">
        <v>45292</v>
      </c>
      <c r="J9" s="84">
        <v>46203</v>
      </c>
      <c r="K9" s="40" t="s">
        <v>34</v>
      </c>
      <c r="L9" s="76">
        <v>1104040</v>
      </c>
      <c r="M9" s="78">
        <v>0</v>
      </c>
      <c r="N9" s="76">
        <v>221009</v>
      </c>
      <c r="O9" s="78">
        <v>55000</v>
      </c>
      <c r="P9" s="76">
        <f t="shared" si="0"/>
        <v>1380049</v>
      </c>
    </row>
    <row r="10" spans="1:16" ht="68.25" customHeight="1" x14ac:dyDescent="0.2">
      <c r="A10" s="237"/>
      <c r="B10" s="23" t="s">
        <v>35</v>
      </c>
      <c r="C10" s="128" t="s">
        <v>36</v>
      </c>
      <c r="D10" s="46" t="s">
        <v>37</v>
      </c>
      <c r="E10" s="46" t="s">
        <v>22</v>
      </c>
      <c r="F10" s="245"/>
      <c r="G10" s="231"/>
      <c r="H10" s="231"/>
      <c r="I10" s="82">
        <v>45292</v>
      </c>
      <c r="J10" s="82">
        <v>46203</v>
      </c>
      <c r="K10" s="22" t="s">
        <v>26</v>
      </c>
      <c r="L10" s="62">
        <v>156905</v>
      </c>
      <c r="M10" s="66">
        <v>0</v>
      </c>
      <c r="N10" s="62">
        <v>39228</v>
      </c>
      <c r="O10" s="66">
        <v>0</v>
      </c>
      <c r="P10" s="62">
        <f t="shared" si="0"/>
        <v>196133</v>
      </c>
    </row>
    <row r="11" spans="1:16" ht="75.75" customHeight="1" x14ac:dyDescent="0.2">
      <c r="A11" s="24" t="s">
        <v>38</v>
      </c>
      <c r="B11" s="24" t="s">
        <v>19</v>
      </c>
      <c r="C11" s="128" t="s">
        <v>30</v>
      </c>
      <c r="D11" s="47" t="s">
        <v>39</v>
      </c>
      <c r="E11" s="47" t="s">
        <v>22</v>
      </c>
      <c r="F11" s="244"/>
      <c r="G11" s="211"/>
      <c r="H11" s="211"/>
      <c r="I11" s="83">
        <v>45292</v>
      </c>
      <c r="J11" s="83">
        <v>46203</v>
      </c>
      <c r="K11" s="39" t="s">
        <v>40</v>
      </c>
      <c r="L11" s="63">
        <v>134284</v>
      </c>
      <c r="M11" s="67">
        <v>0</v>
      </c>
      <c r="N11" s="63">
        <v>57551</v>
      </c>
      <c r="O11" s="67">
        <v>0</v>
      </c>
      <c r="P11" s="63">
        <f t="shared" si="0"/>
        <v>191835</v>
      </c>
    </row>
    <row r="12" spans="1:16" ht="55.5" customHeight="1" x14ac:dyDescent="0.2">
      <c r="A12" s="26" t="s">
        <v>55</v>
      </c>
      <c r="B12" s="38" t="s">
        <v>56</v>
      </c>
      <c r="C12" s="238" t="s">
        <v>57</v>
      </c>
      <c r="D12" s="45" t="s">
        <v>58</v>
      </c>
      <c r="E12" s="45" t="s">
        <v>22</v>
      </c>
      <c r="F12" s="243" t="s">
        <v>59</v>
      </c>
      <c r="G12" s="210" t="s">
        <v>60</v>
      </c>
      <c r="H12" s="210" t="s">
        <v>61</v>
      </c>
      <c r="I12" s="81">
        <v>45170</v>
      </c>
      <c r="J12" s="81">
        <v>46112</v>
      </c>
      <c r="K12" s="38" t="s">
        <v>62</v>
      </c>
      <c r="L12" s="61">
        <v>229575</v>
      </c>
      <c r="M12" s="65">
        <v>57396</v>
      </c>
      <c r="N12" s="61">
        <v>0</v>
      </c>
      <c r="O12" s="65">
        <v>0</v>
      </c>
      <c r="P12" s="61">
        <f t="shared" si="0"/>
        <v>286971</v>
      </c>
    </row>
    <row r="13" spans="1:16" ht="38.25" x14ac:dyDescent="0.2">
      <c r="A13" s="24" t="s">
        <v>63</v>
      </c>
      <c r="B13" s="39" t="s">
        <v>56</v>
      </c>
      <c r="C13" s="242"/>
      <c r="D13" s="47" t="s">
        <v>64</v>
      </c>
      <c r="E13" s="47" t="s">
        <v>22</v>
      </c>
      <c r="F13" s="244"/>
      <c r="G13" s="211"/>
      <c r="H13" s="211"/>
      <c r="I13" s="83">
        <v>45170</v>
      </c>
      <c r="J13" s="83">
        <v>46112</v>
      </c>
      <c r="K13" s="39" t="s">
        <v>62</v>
      </c>
      <c r="L13" s="63">
        <v>740354</v>
      </c>
      <c r="M13" s="67">
        <v>317296</v>
      </c>
      <c r="N13" s="63">
        <v>0</v>
      </c>
      <c r="O13" s="67">
        <v>0</v>
      </c>
      <c r="P13" s="63">
        <f t="shared" si="0"/>
        <v>1057650</v>
      </c>
    </row>
    <row r="14" spans="1:16" ht="66.75" customHeight="1" x14ac:dyDescent="0.2">
      <c r="A14" s="25" t="s">
        <v>66</v>
      </c>
      <c r="B14" s="27" t="s">
        <v>67</v>
      </c>
      <c r="C14" s="119" t="s">
        <v>68</v>
      </c>
      <c r="D14" s="174" t="s">
        <v>69</v>
      </c>
      <c r="E14" s="174" t="s">
        <v>22</v>
      </c>
      <c r="F14" s="174" t="s">
        <v>23</v>
      </c>
      <c r="G14" s="175" t="s">
        <v>70</v>
      </c>
      <c r="H14" s="111" t="s">
        <v>71</v>
      </c>
      <c r="I14" s="86">
        <v>45170</v>
      </c>
      <c r="J14" s="86">
        <v>46022</v>
      </c>
      <c r="K14" s="43" t="s">
        <v>72</v>
      </c>
      <c r="L14" s="87">
        <v>3123750</v>
      </c>
      <c r="M14" s="88">
        <v>1338750</v>
      </c>
      <c r="N14" s="87">
        <v>0</v>
      </c>
      <c r="O14" s="88">
        <v>0</v>
      </c>
      <c r="P14" s="87">
        <f t="shared" si="0"/>
        <v>4462500</v>
      </c>
    </row>
    <row r="15" spans="1:16" ht="66.75" customHeight="1" x14ac:dyDescent="0.2">
      <c r="A15" s="27" t="s">
        <v>73</v>
      </c>
      <c r="B15" s="27" t="s">
        <v>74</v>
      </c>
      <c r="C15" s="119" t="s">
        <v>75</v>
      </c>
      <c r="D15" s="176" t="s">
        <v>76</v>
      </c>
      <c r="E15" s="176" t="s">
        <v>22</v>
      </c>
      <c r="F15" s="176" t="s">
        <v>23</v>
      </c>
      <c r="G15" s="104" t="s">
        <v>77</v>
      </c>
      <c r="H15" s="108" t="s">
        <v>78</v>
      </c>
      <c r="I15" s="89">
        <v>45078</v>
      </c>
      <c r="J15" s="89">
        <v>46022</v>
      </c>
      <c r="K15" s="42" t="s">
        <v>79</v>
      </c>
      <c r="L15" s="64">
        <v>1158115</v>
      </c>
      <c r="M15" s="68">
        <v>496335</v>
      </c>
      <c r="N15" s="64">
        <v>0</v>
      </c>
      <c r="O15" s="68">
        <v>0</v>
      </c>
      <c r="P15" s="64">
        <f t="shared" si="0"/>
        <v>1654450</v>
      </c>
    </row>
    <row r="16" spans="1:16" ht="76.5" x14ac:dyDescent="0.2">
      <c r="A16" s="25" t="s">
        <v>80</v>
      </c>
      <c r="B16" s="27" t="s">
        <v>81</v>
      </c>
      <c r="C16" s="119" t="s">
        <v>82</v>
      </c>
      <c r="D16" s="174" t="s">
        <v>83</v>
      </c>
      <c r="E16" s="174" t="s">
        <v>22</v>
      </c>
      <c r="F16" s="174" t="s">
        <v>23</v>
      </c>
      <c r="G16" s="103" t="s">
        <v>84</v>
      </c>
      <c r="H16" s="109" t="s">
        <v>85</v>
      </c>
      <c r="I16" s="86">
        <v>45139</v>
      </c>
      <c r="J16" s="86">
        <v>45639</v>
      </c>
      <c r="K16" s="43" t="s">
        <v>86</v>
      </c>
      <c r="L16" s="87">
        <v>330004</v>
      </c>
      <c r="M16" s="88">
        <v>141431</v>
      </c>
      <c r="N16" s="87">
        <v>0</v>
      </c>
      <c r="O16" s="88">
        <v>0</v>
      </c>
      <c r="P16" s="87">
        <f t="shared" si="0"/>
        <v>471435</v>
      </c>
    </row>
    <row r="17" spans="1:16" ht="51.75" customHeight="1" x14ac:dyDescent="0.2">
      <c r="A17" s="210" t="s">
        <v>120</v>
      </c>
      <c r="B17" s="38" t="s">
        <v>88</v>
      </c>
      <c r="C17" s="238" t="s">
        <v>121</v>
      </c>
      <c r="D17" s="45" t="s">
        <v>122</v>
      </c>
      <c r="E17" s="45" t="s">
        <v>22</v>
      </c>
      <c r="F17" s="243" t="s">
        <v>23</v>
      </c>
      <c r="G17" s="210" t="s">
        <v>123</v>
      </c>
      <c r="H17" s="210" t="s">
        <v>124</v>
      </c>
      <c r="I17" s="81">
        <v>45170</v>
      </c>
      <c r="J17" s="81">
        <v>45900</v>
      </c>
      <c r="K17" s="38" t="s">
        <v>93</v>
      </c>
      <c r="L17" s="61">
        <v>193385</v>
      </c>
      <c r="M17" s="65">
        <v>48347</v>
      </c>
      <c r="N17" s="61">
        <v>0</v>
      </c>
      <c r="O17" s="65">
        <v>0</v>
      </c>
      <c r="P17" s="61">
        <f t="shared" si="0"/>
        <v>241732</v>
      </c>
    </row>
    <row r="18" spans="1:16" ht="48" customHeight="1" x14ac:dyDescent="0.2">
      <c r="A18" s="211"/>
      <c r="B18" s="39" t="s">
        <v>125</v>
      </c>
      <c r="C18" s="239"/>
      <c r="D18" s="47" t="s">
        <v>126</v>
      </c>
      <c r="E18" s="47" t="s">
        <v>22</v>
      </c>
      <c r="F18" s="244"/>
      <c r="G18" s="211"/>
      <c r="H18" s="211"/>
      <c r="I18" s="83">
        <v>45170</v>
      </c>
      <c r="J18" s="83">
        <v>45900</v>
      </c>
      <c r="K18" s="39" t="s">
        <v>93</v>
      </c>
      <c r="L18" s="63">
        <v>63716</v>
      </c>
      <c r="M18" s="67">
        <v>11580</v>
      </c>
      <c r="N18" s="63">
        <v>4349</v>
      </c>
      <c r="O18" s="67">
        <v>0</v>
      </c>
      <c r="P18" s="63">
        <f t="shared" si="0"/>
        <v>79645</v>
      </c>
    </row>
    <row r="19" spans="1:16" ht="68.25" customHeight="1" x14ac:dyDescent="0.2">
      <c r="A19" s="27" t="s">
        <v>138</v>
      </c>
      <c r="B19" s="27" t="s">
        <v>139</v>
      </c>
      <c r="C19" s="119" t="s">
        <v>140</v>
      </c>
      <c r="D19" s="176" t="s">
        <v>141</v>
      </c>
      <c r="E19" s="176" t="s">
        <v>22</v>
      </c>
      <c r="F19" s="176" t="s">
        <v>46</v>
      </c>
      <c r="G19" s="107" t="s">
        <v>142</v>
      </c>
      <c r="H19" s="100" t="s">
        <v>143</v>
      </c>
      <c r="I19" s="89">
        <v>45292</v>
      </c>
      <c r="J19" s="89">
        <v>46022</v>
      </c>
      <c r="K19" s="42" t="s">
        <v>144</v>
      </c>
      <c r="L19" s="64">
        <v>133128</v>
      </c>
      <c r="M19" s="68">
        <v>33282</v>
      </c>
      <c r="N19" s="64">
        <v>0</v>
      </c>
      <c r="O19" s="68">
        <v>0</v>
      </c>
      <c r="P19" s="64">
        <f t="shared" si="0"/>
        <v>166410</v>
      </c>
    </row>
    <row r="20" spans="1:16" ht="80.25" customHeight="1" x14ac:dyDescent="0.2">
      <c r="A20" s="27" t="s">
        <v>87</v>
      </c>
      <c r="B20" s="27" t="s">
        <v>88</v>
      </c>
      <c r="C20" s="119" t="s">
        <v>89</v>
      </c>
      <c r="D20" s="176" t="s">
        <v>90</v>
      </c>
      <c r="E20" s="176" t="s">
        <v>22</v>
      </c>
      <c r="F20" s="176" t="s">
        <v>46</v>
      </c>
      <c r="G20" s="167" t="s">
        <v>91</v>
      </c>
      <c r="H20" s="108" t="s">
        <v>92</v>
      </c>
      <c r="I20" s="89">
        <v>45537</v>
      </c>
      <c r="J20" s="89">
        <v>46265</v>
      </c>
      <c r="K20" s="42" t="s">
        <v>93</v>
      </c>
      <c r="L20" s="64">
        <v>122000</v>
      </c>
      <c r="M20" s="68">
        <f>61109*0.5</f>
        <v>30554.5</v>
      </c>
      <c r="N20" s="64">
        <v>0</v>
      </c>
      <c r="O20" s="68">
        <v>0</v>
      </c>
      <c r="P20" s="64">
        <f t="shared" si="0"/>
        <v>152554.5</v>
      </c>
    </row>
    <row r="21" spans="1:16" ht="105.75" customHeight="1" x14ac:dyDescent="0.2">
      <c r="A21" s="27" t="s">
        <v>94</v>
      </c>
      <c r="B21" s="27" t="s">
        <v>81</v>
      </c>
      <c r="C21" s="27"/>
      <c r="D21" s="176" t="s">
        <v>95</v>
      </c>
      <c r="E21" s="176" t="s">
        <v>22</v>
      </c>
      <c r="F21" s="176" t="s">
        <v>46</v>
      </c>
      <c r="G21" s="104" t="s">
        <v>96</v>
      </c>
      <c r="H21" s="107" t="s">
        <v>97</v>
      </c>
      <c r="I21" s="89">
        <v>45536</v>
      </c>
      <c r="J21" s="89">
        <v>46081</v>
      </c>
      <c r="K21" s="27" t="s">
        <v>86</v>
      </c>
      <c r="L21" s="64">
        <v>123888</v>
      </c>
      <c r="M21" s="68">
        <v>30972</v>
      </c>
      <c r="N21" s="64">
        <v>0</v>
      </c>
      <c r="O21" s="68">
        <v>0</v>
      </c>
      <c r="P21" s="64">
        <f t="shared" si="0"/>
        <v>154860</v>
      </c>
    </row>
    <row r="22" spans="1:16" ht="105.75" customHeight="1" x14ac:dyDescent="0.2">
      <c r="A22" s="24" t="s">
        <v>49</v>
      </c>
      <c r="B22" s="27" t="s">
        <v>50</v>
      </c>
      <c r="C22" s="27"/>
      <c r="D22" s="47" t="s">
        <v>51</v>
      </c>
      <c r="E22" s="47" t="s">
        <v>22</v>
      </c>
      <c r="F22" s="173" t="s">
        <v>23</v>
      </c>
      <c r="G22" s="168" t="s">
        <v>52</v>
      </c>
      <c r="H22" s="107" t="s">
        <v>53</v>
      </c>
      <c r="I22" s="83">
        <v>45536</v>
      </c>
      <c r="J22" s="83">
        <v>46234</v>
      </c>
      <c r="K22" s="39" t="s">
        <v>54</v>
      </c>
      <c r="L22" s="93">
        <v>390774</v>
      </c>
      <c r="M22" s="94">
        <v>167476</v>
      </c>
      <c r="N22" s="93">
        <v>0</v>
      </c>
      <c r="O22" s="94">
        <v>0</v>
      </c>
      <c r="P22" s="93">
        <f t="shared" si="0"/>
        <v>558250</v>
      </c>
    </row>
    <row r="23" spans="1:16" s="7" customFormat="1" ht="27.75" customHeight="1" x14ac:dyDescent="0.25">
      <c r="D23" s="8"/>
      <c r="K23" s="164" t="s">
        <v>281</v>
      </c>
      <c r="L23" s="19">
        <f>SUM(L7:L22)</f>
        <v>9695312</v>
      </c>
      <c r="M23" s="19">
        <f t="shared" ref="M23:O23" si="1">SUM(M7:M22)</f>
        <v>2688419.5</v>
      </c>
      <c r="N23" s="19">
        <f t="shared" si="1"/>
        <v>600874</v>
      </c>
      <c r="O23" s="19">
        <f t="shared" si="1"/>
        <v>320000</v>
      </c>
      <c r="P23" s="19">
        <f>SUM(P7:P22)</f>
        <v>13304605.5</v>
      </c>
    </row>
    <row r="24" spans="1:16" ht="12" customHeight="1" x14ac:dyDescent="0.2"/>
    <row r="25" spans="1:16" s="95" customFormat="1" ht="21" customHeight="1" x14ac:dyDescent="0.25">
      <c r="A25" s="16" t="s">
        <v>423</v>
      </c>
      <c r="D25" s="96"/>
      <c r="E25" s="97"/>
      <c r="F25" s="97"/>
      <c r="I25" s="97"/>
      <c r="J25" s="97"/>
    </row>
    <row r="26" spans="1:16" ht="12" customHeight="1" x14ac:dyDescent="0.2">
      <c r="A26" s="7"/>
      <c r="E26" s="4"/>
      <c r="F26" s="5"/>
      <c r="G26" s="5"/>
      <c r="H26" s="5"/>
      <c r="I26" s="4"/>
      <c r="J26" s="4"/>
    </row>
    <row r="27" spans="1:16" s="4" customFormat="1" ht="25.5" x14ac:dyDescent="0.2">
      <c r="A27" s="44" t="s">
        <v>1</v>
      </c>
      <c r="B27" s="44" t="s">
        <v>2</v>
      </c>
      <c r="C27" s="44" t="s">
        <v>3</v>
      </c>
      <c r="D27" s="30" t="s">
        <v>4</v>
      </c>
      <c r="E27" s="44" t="s">
        <v>5</v>
      </c>
      <c r="F27" s="99" t="s">
        <v>6</v>
      </c>
      <c r="G27" s="6" t="s">
        <v>7</v>
      </c>
      <c r="H27" s="98" t="s">
        <v>8</v>
      </c>
      <c r="I27" s="44" t="s">
        <v>9</v>
      </c>
      <c r="J27" s="44" t="s">
        <v>10</v>
      </c>
      <c r="K27" s="138" t="s">
        <v>11</v>
      </c>
      <c r="L27" s="6" t="s">
        <v>12</v>
      </c>
      <c r="M27" s="6" t="s">
        <v>13</v>
      </c>
      <c r="N27" s="98" t="s">
        <v>14</v>
      </c>
      <c r="O27" s="6" t="s">
        <v>15</v>
      </c>
      <c r="P27" s="148" t="s">
        <v>16</v>
      </c>
    </row>
    <row r="28" spans="1:16" ht="68.25" customHeight="1" x14ac:dyDescent="0.2">
      <c r="A28" s="210" t="s">
        <v>154</v>
      </c>
      <c r="B28" s="26" t="s">
        <v>19</v>
      </c>
      <c r="C28" s="126" t="s">
        <v>155</v>
      </c>
      <c r="D28" s="31" t="s">
        <v>156</v>
      </c>
      <c r="E28" s="45" t="s">
        <v>22</v>
      </c>
      <c r="F28" s="243" t="s">
        <v>59</v>
      </c>
      <c r="G28" s="210" t="s">
        <v>157</v>
      </c>
      <c r="H28" s="210" t="s">
        <v>158</v>
      </c>
      <c r="I28" s="50">
        <v>45170</v>
      </c>
      <c r="J28" s="50">
        <v>46203</v>
      </c>
      <c r="K28" s="38" t="s">
        <v>132</v>
      </c>
      <c r="L28" s="57">
        <v>2444894</v>
      </c>
      <c r="M28" s="61">
        <v>8000</v>
      </c>
      <c r="N28" s="65">
        <v>267228</v>
      </c>
      <c r="O28" s="61">
        <v>336000</v>
      </c>
      <c r="P28" s="69">
        <f>SUM(L28:O28)</f>
        <v>3056122</v>
      </c>
    </row>
    <row r="29" spans="1:16" ht="25.5" x14ac:dyDescent="0.2">
      <c r="A29" s="237"/>
      <c r="B29" s="23" t="s">
        <v>56</v>
      </c>
      <c r="C29" s="142" t="s">
        <v>159</v>
      </c>
      <c r="D29" s="32" t="s">
        <v>160</v>
      </c>
      <c r="E29" s="46" t="s">
        <v>22</v>
      </c>
      <c r="F29" s="245"/>
      <c r="G29" s="231"/>
      <c r="H29" s="231"/>
      <c r="I29" s="51">
        <v>45170</v>
      </c>
      <c r="J29" s="51">
        <v>46203</v>
      </c>
      <c r="K29" s="22" t="s">
        <v>86</v>
      </c>
      <c r="L29" s="58">
        <v>100006</v>
      </c>
      <c r="M29" s="62">
        <v>15003</v>
      </c>
      <c r="N29" s="66">
        <v>0</v>
      </c>
      <c r="O29" s="62">
        <v>10000</v>
      </c>
      <c r="P29" s="70">
        <f t="shared" ref="P29:P49" si="2">SUM(L29:O29)</f>
        <v>125009</v>
      </c>
    </row>
    <row r="30" spans="1:16" x14ac:dyDescent="0.2">
      <c r="A30" s="23" t="s">
        <v>161</v>
      </c>
      <c r="B30" s="23" t="s">
        <v>19</v>
      </c>
      <c r="C30" s="23"/>
      <c r="D30" s="32" t="s">
        <v>162</v>
      </c>
      <c r="E30" s="46" t="s">
        <v>22</v>
      </c>
      <c r="F30" s="245"/>
      <c r="G30" s="231"/>
      <c r="H30" s="231"/>
      <c r="I30" s="51">
        <v>45170</v>
      </c>
      <c r="J30" s="51">
        <v>46203</v>
      </c>
      <c r="K30" s="22" t="s">
        <v>86</v>
      </c>
      <c r="L30" s="58">
        <v>349209</v>
      </c>
      <c r="M30" s="62">
        <v>0</v>
      </c>
      <c r="N30" s="66">
        <v>149664</v>
      </c>
      <c r="O30" s="62">
        <v>0</v>
      </c>
      <c r="P30" s="70">
        <f t="shared" si="2"/>
        <v>498873</v>
      </c>
    </row>
    <row r="31" spans="1:16" ht="25.5" x14ac:dyDescent="0.2">
      <c r="A31" s="24" t="s">
        <v>163</v>
      </c>
      <c r="B31" s="24" t="s">
        <v>56</v>
      </c>
      <c r="C31" s="151" t="s">
        <v>159</v>
      </c>
      <c r="D31" s="33" t="s">
        <v>164</v>
      </c>
      <c r="E31" s="47" t="s">
        <v>22</v>
      </c>
      <c r="F31" s="244"/>
      <c r="G31" s="211"/>
      <c r="H31" s="211"/>
      <c r="I31" s="52">
        <v>45170</v>
      </c>
      <c r="J31" s="52">
        <v>45838</v>
      </c>
      <c r="K31" s="39" t="s">
        <v>86</v>
      </c>
      <c r="L31" s="59">
        <v>56825</v>
      </c>
      <c r="M31" s="63">
        <v>24354</v>
      </c>
      <c r="N31" s="67">
        <v>0</v>
      </c>
      <c r="O31" s="63">
        <v>0</v>
      </c>
      <c r="P31" s="71">
        <f t="shared" si="2"/>
        <v>81179</v>
      </c>
    </row>
    <row r="32" spans="1:16" ht="58.5" customHeight="1" x14ac:dyDescent="0.2">
      <c r="A32" s="210" t="s">
        <v>165</v>
      </c>
      <c r="B32" s="26" t="s">
        <v>35</v>
      </c>
      <c r="C32" s="152" t="s">
        <v>166</v>
      </c>
      <c r="D32" s="31" t="s">
        <v>167</v>
      </c>
      <c r="E32" s="45" t="s">
        <v>22</v>
      </c>
      <c r="F32" s="243" t="s">
        <v>46</v>
      </c>
      <c r="G32" s="210" t="s">
        <v>168</v>
      </c>
      <c r="H32" s="210" t="s">
        <v>169</v>
      </c>
      <c r="I32" s="50">
        <v>45231</v>
      </c>
      <c r="J32" s="50">
        <v>46173</v>
      </c>
      <c r="K32" s="246" t="s">
        <v>170</v>
      </c>
      <c r="L32" s="57">
        <v>307993</v>
      </c>
      <c r="M32" s="61">
        <v>0</v>
      </c>
      <c r="N32" s="65">
        <v>37999</v>
      </c>
      <c r="O32" s="61">
        <v>39000</v>
      </c>
      <c r="P32" s="69">
        <f t="shared" si="2"/>
        <v>384992</v>
      </c>
    </row>
    <row r="33" spans="1:16" ht="58.5" customHeight="1" x14ac:dyDescent="0.2">
      <c r="A33" s="231"/>
      <c r="B33" s="23" t="s">
        <v>19</v>
      </c>
      <c r="C33" s="170" t="s">
        <v>171</v>
      </c>
      <c r="D33" s="32" t="s">
        <v>172</v>
      </c>
      <c r="E33" s="46" t="s">
        <v>22</v>
      </c>
      <c r="F33" s="245"/>
      <c r="G33" s="231"/>
      <c r="H33" s="231"/>
      <c r="I33" s="51">
        <v>45231</v>
      </c>
      <c r="J33" s="51">
        <v>46173</v>
      </c>
      <c r="K33" s="249"/>
      <c r="L33" s="58">
        <v>171256</v>
      </c>
      <c r="M33" s="62">
        <v>0</v>
      </c>
      <c r="N33" s="66">
        <v>18814</v>
      </c>
      <c r="O33" s="62">
        <v>24000</v>
      </c>
      <c r="P33" s="70">
        <f t="shared" si="2"/>
        <v>214070</v>
      </c>
    </row>
    <row r="34" spans="1:16" ht="58.5" customHeight="1" x14ac:dyDescent="0.2">
      <c r="A34" s="211"/>
      <c r="B34" s="24" t="s">
        <v>35</v>
      </c>
      <c r="C34" s="132" t="s">
        <v>166</v>
      </c>
      <c r="D34" s="33" t="s">
        <v>173</v>
      </c>
      <c r="E34" s="47" t="s">
        <v>22</v>
      </c>
      <c r="F34" s="244"/>
      <c r="G34" s="211"/>
      <c r="H34" s="211"/>
      <c r="I34" s="52">
        <v>45231</v>
      </c>
      <c r="J34" s="52">
        <v>46173</v>
      </c>
      <c r="K34" s="39" t="s">
        <v>26</v>
      </c>
      <c r="L34" s="59">
        <v>306225</v>
      </c>
      <c r="M34" s="63">
        <v>0</v>
      </c>
      <c r="N34" s="67">
        <v>131240</v>
      </c>
      <c r="O34" s="63">
        <v>0</v>
      </c>
      <c r="P34" s="71">
        <f t="shared" si="2"/>
        <v>437465</v>
      </c>
    </row>
    <row r="35" spans="1:16" ht="67.5" customHeight="1" x14ac:dyDescent="0.2">
      <c r="A35" s="210" t="s">
        <v>174</v>
      </c>
      <c r="B35" s="28" t="s">
        <v>19</v>
      </c>
      <c r="C35" s="126" t="s">
        <v>175</v>
      </c>
      <c r="D35" s="34" t="s">
        <v>176</v>
      </c>
      <c r="E35" s="48" t="s">
        <v>22</v>
      </c>
      <c r="F35" s="243" t="s">
        <v>59</v>
      </c>
      <c r="G35" s="210" t="s">
        <v>177</v>
      </c>
      <c r="H35" s="210" t="s">
        <v>178</v>
      </c>
      <c r="I35" s="53">
        <v>45292</v>
      </c>
      <c r="J35" s="53">
        <v>46081</v>
      </c>
      <c r="K35" s="40" t="s">
        <v>132</v>
      </c>
      <c r="L35" s="57">
        <v>231645</v>
      </c>
      <c r="M35" s="61">
        <v>0</v>
      </c>
      <c r="N35" s="65">
        <v>36918</v>
      </c>
      <c r="O35" s="61">
        <v>21000</v>
      </c>
      <c r="P35" s="69">
        <f t="shared" si="2"/>
        <v>289563</v>
      </c>
    </row>
    <row r="36" spans="1:16" ht="68.25" customHeight="1" x14ac:dyDescent="0.2">
      <c r="A36" s="231"/>
      <c r="B36" s="23" t="s">
        <v>35</v>
      </c>
      <c r="C36" s="126" t="s">
        <v>179</v>
      </c>
      <c r="D36" s="32" t="s">
        <v>180</v>
      </c>
      <c r="E36" s="46" t="s">
        <v>22</v>
      </c>
      <c r="F36" s="245"/>
      <c r="G36" s="231"/>
      <c r="H36" s="231"/>
      <c r="I36" s="51">
        <v>45292</v>
      </c>
      <c r="J36" s="51">
        <v>46081</v>
      </c>
      <c r="K36" s="22" t="s">
        <v>181</v>
      </c>
      <c r="L36" s="58">
        <v>225010</v>
      </c>
      <c r="M36" s="62">
        <v>0</v>
      </c>
      <c r="N36" s="66">
        <v>51253</v>
      </c>
      <c r="O36" s="62">
        <v>5000</v>
      </c>
      <c r="P36" s="70">
        <f t="shared" si="2"/>
        <v>281263</v>
      </c>
    </row>
    <row r="37" spans="1:16" ht="63.75" x14ac:dyDescent="0.2">
      <c r="A37" s="211"/>
      <c r="B37" s="24" t="s">
        <v>182</v>
      </c>
      <c r="C37" s="132" t="s">
        <v>183</v>
      </c>
      <c r="D37" s="35" t="s">
        <v>184</v>
      </c>
      <c r="E37" s="49" t="s">
        <v>22</v>
      </c>
      <c r="F37" s="244"/>
      <c r="G37" s="211"/>
      <c r="H37" s="211"/>
      <c r="I37" s="54">
        <v>45292</v>
      </c>
      <c r="J37" s="54">
        <v>46081</v>
      </c>
      <c r="K37" s="41" t="s">
        <v>132</v>
      </c>
      <c r="L37" s="59">
        <v>113501</v>
      </c>
      <c r="M37" s="63">
        <v>3000</v>
      </c>
      <c r="N37" s="67">
        <v>6387</v>
      </c>
      <c r="O37" s="63">
        <v>19000</v>
      </c>
      <c r="P37" s="71">
        <f t="shared" si="2"/>
        <v>141888</v>
      </c>
    </row>
    <row r="38" spans="1:16" ht="63.75" x14ac:dyDescent="0.2">
      <c r="A38" s="210" t="s">
        <v>190</v>
      </c>
      <c r="B38" s="26" t="s">
        <v>42</v>
      </c>
      <c r="C38" s="240" t="s">
        <v>191</v>
      </c>
      <c r="D38" s="143" t="s">
        <v>192</v>
      </c>
      <c r="E38" s="45" t="s">
        <v>22</v>
      </c>
      <c r="F38" s="243" t="s">
        <v>46</v>
      </c>
      <c r="G38" s="210" t="s">
        <v>193</v>
      </c>
      <c r="H38" s="210" t="s">
        <v>194</v>
      </c>
      <c r="I38" s="50">
        <v>45170</v>
      </c>
      <c r="J38" s="50">
        <v>46173</v>
      </c>
      <c r="K38" s="171" t="s">
        <v>132</v>
      </c>
      <c r="L38" s="57">
        <v>137999</v>
      </c>
      <c r="M38" s="61">
        <v>0</v>
      </c>
      <c r="N38" s="65">
        <v>9501</v>
      </c>
      <c r="O38" s="61">
        <v>25000</v>
      </c>
      <c r="P38" s="69">
        <f t="shared" si="2"/>
        <v>172500</v>
      </c>
    </row>
    <row r="39" spans="1:16" ht="53.25" customHeight="1" x14ac:dyDescent="0.2">
      <c r="A39" s="237"/>
      <c r="B39" s="23" t="s">
        <v>35</v>
      </c>
      <c r="C39" s="291"/>
      <c r="D39" s="32" t="s">
        <v>195</v>
      </c>
      <c r="E39" s="46" t="s">
        <v>22</v>
      </c>
      <c r="F39" s="245"/>
      <c r="G39" s="231"/>
      <c r="H39" s="231"/>
      <c r="I39" s="51">
        <v>45170</v>
      </c>
      <c r="J39" s="51">
        <v>46022</v>
      </c>
      <c r="K39" s="22" t="s">
        <v>196</v>
      </c>
      <c r="L39" s="58">
        <v>508485</v>
      </c>
      <c r="M39" s="62">
        <v>0</v>
      </c>
      <c r="N39" s="66">
        <v>127122</v>
      </c>
      <c r="O39" s="62">
        <v>0</v>
      </c>
      <c r="P39" s="70">
        <f t="shared" si="2"/>
        <v>635607</v>
      </c>
    </row>
    <row r="40" spans="1:16" ht="41.25" customHeight="1" x14ac:dyDescent="0.2">
      <c r="A40" s="23" t="s">
        <v>197</v>
      </c>
      <c r="B40" s="23" t="s">
        <v>42</v>
      </c>
      <c r="C40" s="291"/>
      <c r="D40" s="32" t="s">
        <v>198</v>
      </c>
      <c r="E40" s="46" t="s">
        <v>22</v>
      </c>
      <c r="F40" s="245"/>
      <c r="G40" s="231"/>
      <c r="H40" s="231"/>
      <c r="I40" s="51">
        <v>45170</v>
      </c>
      <c r="J40" s="51">
        <v>46173</v>
      </c>
      <c r="K40" s="22" t="s">
        <v>26</v>
      </c>
      <c r="L40" s="58">
        <v>309066</v>
      </c>
      <c r="M40" s="62">
        <v>0</v>
      </c>
      <c r="N40" s="66">
        <v>47458</v>
      </c>
      <c r="O40" s="62">
        <v>85000</v>
      </c>
      <c r="P40" s="70">
        <f t="shared" si="2"/>
        <v>441524</v>
      </c>
    </row>
    <row r="41" spans="1:16" ht="53.25" customHeight="1" x14ac:dyDescent="0.2">
      <c r="A41" s="24" t="s">
        <v>199</v>
      </c>
      <c r="B41" s="29" t="s">
        <v>35</v>
      </c>
      <c r="C41" s="259"/>
      <c r="D41" s="35" t="s">
        <v>200</v>
      </c>
      <c r="E41" s="49" t="s">
        <v>22</v>
      </c>
      <c r="F41" s="244"/>
      <c r="G41" s="211"/>
      <c r="H41" s="211"/>
      <c r="I41" s="54">
        <v>45170</v>
      </c>
      <c r="J41" s="54">
        <v>46022</v>
      </c>
      <c r="K41" s="41" t="s">
        <v>26</v>
      </c>
      <c r="L41" s="59">
        <v>196808</v>
      </c>
      <c r="M41" s="63">
        <v>0</v>
      </c>
      <c r="N41" s="67">
        <v>84347</v>
      </c>
      <c r="O41" s="63">
        <v>0</v>
      </c>
      <c r="P41" s="71">
        <f t="shared" si="2"/>
        <v>281155</v>
      </c>
    </row>
    <row r="42" spans="1:16" ht="41.25" customHeight="1" x14ac:dyDescent="0.2">
      <c r="A42" s="210" t="s">
        <v>211</v>
      </c>
      <c r="B42" s="26" t="s">
        <v>42</v>
      </c>
      <c r="C42" s="258" t="s">
        <v>212</v>
      </c>
      <c r="D42" s="31" t="s">
        <v>213</v>
      </c>
      <c r="E42" s="45" t="s">
        <v>22</v>
      </c>
      <c r="F42" s="243" t="s">
        <v>23</v>
      </c>
      <c r="G42" s="210" t="s">
        <v>214</v>
      </c>
      <c r="H42" s="210" t="s">
        <v>215</v>
      </c>
      <c r="I42" s="50">
        <v>45292</v>
      </c>
      <c r="J42" s="50">
        <v>46022</v>
      </c>
      <c r="K42" s="246" t="s">
        <v>132</v>
      </c>
      <c r="L42" s="57">
        <v>122782</v>
      </c>
      <c r="M42" s="61">
        <v>0</v>
      </c>
      <c r="N42" s="65">
        <v>10698</v>
      </c>
      <c r="O42" s="61">
        <v>20000</v>
      </c>
      <c r="P42" s="69">
        <f t="shared" si="2"/>
        <v>153480</v>
      </c>
    </row>
    <row r="43" spans="1:16" ht="31.5" customHeight="1" x14ac:dyDescent="0.2">
      <c r="A43" s="237"/>
      <c r="B43" s="23" t="s">
        <v>35</v>
      </c>
      <c r="C43" s="264"/>
      <c r="D43" s="32" t="s">
        <v>216</v>
      </c>
      <c r="E43" s="46" t="s">
        <v>22</v>
      </c>
      <c r="F43" s="245"/>
      <c r="G43" s="231"/>
      <c r="H43" s="231"/>
      <c r="I43" s="51">
        <v>45292</v>
      </c>
      <c r="J43" s="51">
        <v>46022</v>
      </c>
      <c r="K43" s="249"/>
      <c r="L43" s="58">
        <v>324581</v>
      </c>
      <c r="M43" s="62">
        <v>0</v>
      </c>
      <c r="N43" s="66">
        <v>81146</v>
      </c>
      <c r="O43" s="62">
        <v>0</v>
      </c>
      <c r="P43" s="70">
        <f t="shared" si="2"/>
        <v>405727</v>
      </c>
    </row>
    <row r="44" spans="1:16" ht="38.25" x14ac:dyDescent="0.2">
      <c r="A44" s="23" t="s">
        <v>217</v>
      </c>
      <c r="B44" s="23" t="s">
        <v>35</v>
      </c>
      <c r="C44" s="264"/>
      <c r="D44" s="32" t="s">
        <v>218</v>
      </c>
      <c r="E44" s="46" t="s">
        <v>22</v>
      </c>
      <c r="F44" s="245"/>
      <c r="G44" s="231"/>
      <c r="H44" s="231"/>
      <c r="I44" s="51">
        <v>45292</v>
      </c>
      <c r="J44" s="51">
        <v>46022</v>
      </c>
      <c r="K44" s="22" t="s">
        <v>26</v>
      </c>
      <c r="L44" s="58">
        <v>35525</v>
      </c>
      <c r="M44" s="62">
        <v>0</v>
      </c>
      <c r="N44" s="66">
        <v>15225</v>
      </c>
      <c r="O44" s="62">
        <v>0</v>
      </c>
      <c r="P44" s="70">
        <f t="shared" si="2"/>
        <v>50750</v>
      </c>
    </row>
    <row r="45" spans="1:16" ht="44.25" customHeight="1" x14ac:dyDescent="0.2">
      <c r="A45" s="24" t="s">
        <v>219</v>
      </c>
      <c r="B45" s="24" t="s">
        <v>42</v>
      </c>
      <c r="C45" s="265"/>
      <c r="D45" s="33" t="s">
        <v>220</v>
      </c>
      <c r="E45" s="47" t="s">
        <v>22</v>
      </c>
      <c r="F45" s="244"/>
      <c r="G45" s="211"/>
      <c r="H45" s="211"/>
      <c r="I45" s="52">
        <v>45292</v>
      </c>
      <c r="J45" s="52">
        <v>46022</v>
      </c>
      <c r="K45" s="39" t="s">
        <v>26</v>
      </c>
      <c r="L45" s="59">
        <v>177625</v>
      </c>
      <c r="M45" s="63">
        <v>0</v>
      </c>
      <c r="N45" s="67">
        <v>46125</v>
      </c>
      <c r="O45" s="63">
        <v>30000</v>
      </c>
      <c r="P45" s="71">
        <f t="shared" si="2"/>
        <v>253750</v>
      </c>
    </row>
    <row r="46" spans="1:16" ht="120" customHeight="1" x14ac:dyDescent="0.2">
      <c r="A46" s="27" t="s">
        <v>249</v>
      </c>
      <c r="B46" s="25" t="s">
        <v>250</v>
      </c>
      <c r="C46" s="129" t="s">
        <v>251</v>
      </c>
      <c r="D46" s="37" t="s">
        <v>252</v>
      </c>
      <c r="E46" s="174" t="s">
        <v>22</v>
      </c>
      <c r="F46" s="106" t="s">
        <v>59</v>
      </c>
      <c r="G46" s="175" t="s">
        <v>253</v>
      </c>
      <c r="H46" s="109" t="s">
        <v>254</v>
      </c>
      <c r="I46" s="56">
        <v>45139</v>
      </c>
      <c r="J46" s="56">
        <v>45869</v>
      </c>
      <c r="K46" s="43" t="s">
        <v>255</v>
      </c>
      <c r="L46" s="60">
        <v>158320</v>
      </c>
      <c r="M46" s="64">
        <v>10000</v>
      </c>
      <c r="N46" s="68">
        <v>29584</v>
      </c>
      <c r="O46" s="64">
        <v>0</v>
      </c>
      <c r="P46" s="72">
        <f t="shared" si="2"/>
        <v>197904</v>
      </c>
    </row>
    <row r="47" spans="1:16" ht="84" customHeight="1" x14ac:dyDescent="0.2">
      <c r="A47" s="210" t="s">
        <v>257</v>
      </c>
      <c r="B47" s="26" t="s">
        <v>258</v>
      </c>
      <c r="C47" s="258" t="s">
        <v>259</v>
      </c>
      <c r="D47" s="31" t="s">
        <v>260</v>
      </c>
      <c r="E47" s="45" t="s">
        <v>22</v>
      </c>
      <c r="F47" s="243" t="s">
        <v>59</v>
      </c>
      <c r="G47" s="210" t="s">
        <v>261</v>
      </c>
      <c r="H47" s="210" t="s">
        <v>262</v>
      </c>
      <c r="I47" s="50">
        <v>45170</v>
      </c>
      <c r="J47" s="50">
        <v>46022</v>
      </c>
      <c r="K47" s="246" t="s">
        <v>132</v>
      </c>
      <c r="L47" s="57">
        <v>225544</v>
      </c>
      <c r="M47" s="61">
        <v>56385</v>
      </c>
      <c r="N47" s="65">
        <v>0</v>
      </c>
      <c r="O47" s="61">
        <v>0</v>
      </c>
      <c r="P47" s="69">
        <f t="shared" si="2"/>
        <v>281929</v>
      </c>
    </row>
    <row r="48" spans="1:16" ht="78.75" customHeight="1" x14ac:dyDescent="0.2">
      <c r="A48" s="211"/>
      <c r="B48" s="24" t="s">
        <v>263</v>
      </c>
      <c r="C48" s="216"/>
      <c r="D48" s="33" t="s">
        <v>264</v>
      </c>
      <c r="E48" s="47" t="s">
        <v>22</v>
      </c>
      <c r="F48" s="244"/>
      <c r="G48" s="211"/>
      <c r="H48" s="211"/>
      <c r="I48" s="52">
        <v>45170</v>
      </c>
      <c r="J48" s="52">
        <v>46022</v>
      </c>
      <c r="K48" s="247"/>
      <c r="L48" s="59">
        <v>113594</v>
      </c>
      <c r="M48" s="63">
        <v>0</v>
      </c>
      <c r="N48" s="67">
        <v>28399</v>
      </c>
      <c r="O48" s="63">
        <v>0</v>
      </c>
      <c r="P48" s="71">
        <f t="shared" si="2"/>
        <v>141993</v>
      </c>
    </row>
    <row r="49" spans="1:16" ht="93" customHeight="1" x14ac:dyDescent="0.2">
      <c r="A49" s="27" t="s">
        <v>221</v>
      </c>
      <c r="B49" s="27" t="s">
        <v>35</v>
      </c>
      <c r="C49" s="129" t="s">
        <v>222</v>
      </c>
      <c r="D49" s="176" t="s">
        <v>223</v>
      </c>
      <c r="E49" s="176" t="s">
        <v>22</v>
      </c>
      <c r="F49" s="176" t="s">
        <v>59</v>
      </c>
      <c r="G49" s="107" t="s">
        <v>224</v>
      </c>
      <c r="H49" s="107" t="s">
        <v>225</v>
      </c>
      <c r="I49" s="89">
        <v>45536</v>
      </c>
      <c r="J49" s="89">
        <v>46265</v>
      </c>
      <c r="K49" s="27" t="s">
        <v>26</v>
      </c>
      <c r="L49" s="64">
        <v>104355</v>
      </c>
      <c r="M49" s="64">
        <v>0</v>
      </c>
      <c r="N49" s="64">
        <f>52183*0.5</f>
        <v>26091.5</v>
      </c>
      <c r="O49" s="64">
        <v>0</v>
      </c>
      <c r="P49" s="64">
        <f t="shared" si="2"/>
        <v>130446.5</v>
      </c>
    </row>
    <row r="50" spans="1:16" s="8" customFormat="1" ht="29.25" customHeight="1" x14ac:dyDescent="0.25">
      <c r="K50" s="164" t="s">
        <v>281</v>
      </c>
      <c r="L50" s="165">
        <f>SUM(L28:L49)</f>
        <v>6721248</v>
      </c>
      <c r="M50" s="165">
        <f t="shared" ref="M50:O50" si="3">SUM(M28:M49)</f>
        <v>116742</v>
      </c>
      <c r="N50" s="165">
        <f t="shared" si="3"/>
        <v>1205199.5</v>
      </c>
      <c r="O50" s="165">
        <f t="shared" si="3"/>
        <v>614000</v>
      </c>
      <c r="P50" s="74">
        <f>SUM(P28:P49)</f>
        <v>8657189.5</v>
      </c>
    </row>
    <row r="51" spans="1:16" ht="12" customHeight="1" x14ac:dyDescent="0.2"/>
    <row r="52" spans="1:16" customFormat="1" ht="21" customHeight="1" x14ac:dyDescent="0.25">
      <c r="A52" s="16" t="s">
        <v>424</v>
      </c>
      <c r="D52" s="1"/>
    </row>
    <row r="53" spans="1:16" ht="12" customHeight="1" x14ac:dyDescent="0.2">
      <c r="A53" s="17"/>
      <c r="D53" s="4"/>
      <c r="E53" s="4"/>
      <c r="F53" s="5"/>
      <c r="G53" s="5"/>
      <c r="H53" s="5"/>
    </row>
    <row r="54" spans="1:16" s="4" customFormat="1" ht="47.25" customHeight="1" x14ac:dyDescent="0.2">
      <c r="A54" s="6" t="s">
        <v>1</v>
      </c>
      <c r="B54" s="6" t="s">
        <v>2</v>
      </c>
      <c r="C54" s="6" t="s">
        <v>3</v>
      </c>
      <c r="D54" s="6" t="s">
        <v>4</v>
      </c>
      <c r="E54" s="6" t="s">
        <v>5</v>
      </c>
      <c r="F54" s="6" t="s">
        <v>6</v>
      </c>
      <c r="G54" s="6" t="s">
        <v>7</v>
      </c>
      <c r="H54" s="6" t="s">
        <v>8</v>
      </c>
      <c r="I54" s="6" t="s">
        <v>9</v>
      </c>
      <c r="J54" s="6" t="s">
        <v>10</v>
      </c>
      <c r="K54" s="6" t="s">
        <v>11</v>
      </c>
      <c r="L54" s="6" t="s">
        <v>12</v>
      </c>
      <c r="M54" s="6" t="s">
        <v>283</v>
      </c>
      <c r="N54" s="6" t="s">
        <v>14</v>
      </c>
      <c r="O54" s="6" t="s">
        <v>15</v>
      </c>
      <c r="P54" s="6" t="s">
        <v>16</v>
      </c>
    </row>
    <row r="55" spans="1:16" ht="68.25" customHeight="1" x14ac:dyDescent="0.2">
      <c r="A55" s="12" t="s">
        <v>285</v>
      </c>
      <c r="B55" s="12" t="s">
        <v>286</v>
      </c>
      <c r="C55" s="133" t="s">
        <v>287</v>
      </c>
      <c r="D55" s="178" t="s">
        <v>288</v>
      </c>
      <c r="E55" s="178" t="s">
        <v>22</v>
      </c>
      <c r="F55" s="178" t="s">
        <v>59</v>
      </c>
      <c r="G55" s="9" t="s">
        <v>289</v>
      </c>
      <c r="H55" s="9" t="s">
        <v>290</v>
      </c>
      <c r="I55" s="13">
        <v>45170</v>
      </c>
      <c r="J55" s="13">
        <v>45930</v>
      </c>
      <c r="K55" s="12" t="s">
        <v>291</v>
      </c>
      <c r="L55" s="14">
        <v>699842</v>
      </c>
      <c r="M55" s="14">
        <v>299933</v>
      </c>
      <c r="N55" s="14">
        <v>0</v>
      </c>
      <c r="O55" s="14">
        <v>0</v>
      </c>
      <c r="P55" s="14">
        <f>SUM(L55:O55)</f>
        <v>999775</v>
      </c>
    </row>
    <row r="56" spans="1:16" ht="92.25" customHeight="1" x14ac:dyDescent="0.2">
      <c r="A56" s="12" t="s">
        <v>292</v>
      </c>
      <c r="B56" s="12" t="s">
        <v>67</v>
      </c>
      <c r="C56" s="133" t="s">
        <v>293</v>
      </c>
      <c r="D56" s="178" t="s">
        <v>294</v>
      </c>
      <c r="E56" s="178" t="s">
        <v>22</v>
      </c>
      <c r="F56" s="178" t="s">
        <v>46</v>
      </c>
      <c r="G56" s="9" t="s">
        <v>295</v>
      </c>
      <c r="H56" s="9" t="s">
        <v>296</v>
      </c>
      <c r="I56" s="13">
        <v>45170</v>
      </c>
      <c r="J56" s="13">
        <v>46203</v>
      </c>
      <c r="K56" s="12" t="s">
        <v>72</v>
      </c>
      <c r="L56" s="14">
        <v>489960</v>
      </c>
      <c r="M56" s="14">
        <v>209984</v>
      </c>
      <c r="N56" s="14">
        <v>0</v>
      </c>
      <c r="O56" s="14">
        <v>0</v>
      </c>
      <c r="P56" s="14">
        <f t="shared" ref="P56:P63" si="4">SUM(L56:O56)</f>
        <v>699944</v>
      </c>
    </row>
    <row r="57" spans="1:16" ht="109.5" customHeight="1" x14ac:dyDescent="0.2">
      <c r="A57" s="12" t="s">
        <v>297</v>
      </c>
      <c r="B57" s="12" t="s">
        <v>298</v>
      </c>
      <c r="C57" s="130" t="s">
        <v>299</v>
      </c>
      <c r="D57" s="178" t="s">
        <v>300</v>
      </c>
      <c r="E57" s="178" t="s">
        <v>22</v>
      </c>
      <c r="F57" s="178" t="s">
        <v>59</v>
      </c>
      <c r="G57" s="9" t="s">
        <v>301</v>
      </c>
      <c r="H57" s="9" t="s">
        <v>302</v>
      </c>
      <c r="I57" s="13">
        <v>45139</v>
      </c>
      <c r="J57" s="13">
        <v>45565</v>
      </c>
      <c r="K57" s="12" t="s">
        <v>303</v>
      </c>
      <c r="L57" s="14">
        <v>292392</v>
      </c>
      <c r="M57" s="14">
        <v>125311</v>
      </c>
      <c r="N57" s="14">
        <v>0</v>
      </c>
      <c r="O57" s="14">
        <v>0</v>
      </c>
      <c r="P57" s="14">
        <f t="shared" si="4"/>
        <v>417703</v>
      </c>
    </row>
    <row r="58" spans="1:16" ht="89.25" x14ac:dyDescent="0.2">
      <c r="A58" s="12" t="s">
        <v>304</v>
      </c>
      <c r="B58" s="12" t="s">
        <v>305</v>
      </c>
      <c r="C58" s="133" t="s">
        <v>306</v>
      </c>
      <c r="D58" s="178" t="s">
        <v>307</v>
      </c>
      <c r="E58" s="178" t="s">
        <v>22</v>
      </c>
      <c r="F58" s="178" t="s">
        <v>23</v>
      </c>
      <c r="G58" s="9" t="s">
        <v>308</v>
      </c>
      <c r="H58" s="9" t="s">
        <v>309</v>
      </c>
      <c r="I58" s="13">
        <v>45078</v>
      </c>
      <c r="J58" s="13">
        <v>46203</v>
      </c>
      <c r="K58" s="12" t="s">
        <v>310</v>
      </c>
      <c r="L58" s="14">
        <v>252032</v>
      </c>
      <c r="M58" s="14">
        <v>108014</v>
      </c>
      <c r="N58" s="14">
        <v>0</v>
      </c>
      <c r="O58" s="14">
        <v>0</v>
      </c>
      <c r="P58" s="14">
        <f t="shared" si="4"/>
        <v>360046</v>
      </c>
    </row>
    <row r="59" spans="1:16" ht="63.75" x14ac:dyDescent="0.2">
      <c r="A59" s="12" t="s">
        <v>311</v>
      </c>
      <c r="B59" s="12" t="s">
        <v>88</v>
      </c>
      <c r="C59" s="133" t="s">
        <v>312</v>
      </c>
      <c r="D59" s="178" t="s">
        <v>313</v>
      </c>
      <c r="E59" s="178" t="s">
        <v>22</v>
      </c>
      <c r="F59" s="178" t="s">
        <v>59</v>
      </c>
      <c r="G59" s="9" t="s">
        <v>314</v>
      </c>
      <c r="H59" s="9" t="s">
        <v>315</v>
      </c>
      <c r="I59" s="13">
        <v>45170</v>
      </c>
      <c r="J59" s="13">
        <v>46022</v>
      </c>
      <c r="K59" s="12" t="s">
        <v>93</v>
      </c>
      <c r="L59" s="14">
        <v>52577</v>
      </c>
      <c r="M59" s="14">
        <v>22533</v>
      </c>
      <c r="N59" s="14">
        <v>0</v>
      </c>
      <c r="O59" s="14">
        <v>0</v>
      </c>
      <c r="P59" s="14">
        <f t="shared" si="4"/>
        <v>75110</v>
      </c>
    </row>
    <row r="60" spans="1:16" ht="102" x14ac:dyDescent="0.2">
      <c r="A60" s="12" t="s">
        <v>323</v>
      </c>
      <c r="B60" s="12" t="s">
        <v>324</v>
      </c>
      <c r="C60" s="133" t="s">
        <v>325</v>
      </c>
      <c r="D60" s="178" t="s">
        <v>326</v>
      </c>
      <c r="E60" s="178" t="s">
        <v>22</v>
      </c>
      <c r="F60" s="178" t="s">
        <v>46</v>
      </c>
      <c r="G60" s="9" t="s">
        <v>327</v>
      </c>
      <c r="H60" s="10" t="s">
        <v>328</v>
      </c>
      <c r="I60" s="13">
        <v>45170</v>
      </c>
      <c r="J60" s="13">
        <v>45900</v>
      </c>
      <c r="K60" s="12" t="s">
        <v>329</v>
      </c>
      <c r="L60" s="14">
        <v>240090</v>
      </c>
      <c r="M60" s="14">
        <v>60024</v>
      </c>
      <c r="N60" s="14">
        <v>0</v>
      </c>
      <c r="O60" s="14">
        <v>0</v>
      </c>
      <c r="P60" s="14">
        <f t="shared" si="4"/>
        <v>300114</v>
      </c>
    </row>
    <row r="61" spans="1:16" ht="38.25" x14ac:dyDescent="0.2">
      <c r="A61" s="12" t="s">
        <v>330</v>
      </c>
      <c r="B61" s="12" t="s">
        <v>331</v>
      </c>
      <c r="C61" s="133" t="s">
        <v>332</v>
      </c>
      <c r="D61" s="178" t="s">
        <v>333</v>
      </c>
      <c r="E61" s="178" t="s">
        <v>22</v>
      </c>
      <c r="F61" s="178" t="s">
        <v>23</v>
      </c>
      <c r="G61" s="9" t="s">
        <v>334</v>
      </c>
      <c r="H61" s="9" t="s">
        <v>335</v>
      </c>
      <c r="I61" s="13">
        <v>45069</v>
      </c>
      <c r="J61" s="13">
        <v>45807</v>
      </c>
      <c r="K61" s="12" t="s">
        <v>336</v>
      </c>
      <c r="L61" s="14">
        <v>204799</v>
      </c>
      <c r="M61" s="14">
        <v>52000</v>
      </c>
      <c r="N61" s="14">
        <v>0</v>
      </c>
      <c r="O61" s="14">
        <v>0</v>
      </c>
      <c r="P61" s="14">
        <f t="shared" si="4"/>
        <v>256799</v>
      </c>
    </row>
    <row r="62" spans="1:16" ht="130.5" customHeight="1" x14ac:dyDescent="0.2">
      <c r="A62" s="12" t="s">
        <v>337</v>
      </c>
      <c r="B62" s="12" t="s">
        <v>338</v>
      </c>
      <c r="C62" s="133" t="s">
        <v>339</v>
      </c>
      <c r="D62" s="178" t="s">
        <v>340</v>
      </c>
      <c r="E62" s="178" t="s">
        <v>22</v>
      </c>
      <c r="F62" s="178" t="s">
        <v>59</v>
      </c>
      <c r="G62" s="9" t="s">
        <v>341</v>
      </c>
      <c r="H62" s="9" t="s">
        <v>342</v>
      </c>
      <c r="I62" s="13">
        <v>45292</v>
      </c>
      <c r="J62" s="13">
        <v>45716</v>
      </c>
      <c r="K62" s="12" t="s">
        <v>343</v>
      </c>
      <c r="L62" s="14">
        <v>79297</v>
      </c>
      <c r="M62" s="14">
        <v>19831</v>
      </c>
      <c r="N62" s="14">
        <v>0</v>
      </c>
      <c r="O62" s="14">
        <v>0</v>
      </c>
      <c r="P62" s="14">
        <f t="shared" si="4"/>
        <v>99128</v>
      </c>
    </row>
    <row r="63" spans="1:16" ht="134.25" customHeight="1" x14ac:dyDescent="0.2">
      <c r="A63" s="12" t="s">
        <v>344</v>
      </c>
      <c r="B63" s="12" t="s">
        <v>88</v>
      </c>
      <c r="C63" s="133" t="s">
        <v>312</v>
      </c>
      <c r="D63" s="178" t="s">
        <v>345</v>
      </c>
      <c r="E63" s="178" t="s">
        <v>22</v>
      </c>
      <c r="F63" s="178" t="s">
        <v>59</v>
      </c>
      <c r="G63" s="9" t="s">
        <v>346</v>
      </c>
      <c r="H63" s="9" t="s">
        <v>347</v>
      </c>
      <c r="I63" s="13">
        <v>45170</v>
      </c>
      <c r="J63" s="13">
        <v>46081</v>
      </c>
      <c r="K63" s="12" t="s">
        <v>93</v>
      </c>
      <c r="L63" s="14">
        <v>196273</v>
      </c>
      <c r="M63" s="14">
        <v>49069</v>
      </c>
      <c r="N63" s="14">
        <v>0</v>
      </c>
      <c r="O63" s="14">
        <v>0</v>
      </c>
      <c r="P63" s="14">
        <f t="shared" si="4"/>
        <v>245342</v>
      </c>
    </row>
    <row r="64" spans="1:16" s="7" customFormat="1" ht="27" customHeight="1" x14ac:dyDescent="0.25">
      <c r="D64" s="8"/>
      <c r="E64" s="8"/>
      <c r="F64" s="8"/>
      <c r="G64" s="8"/>
      <c r="H64" s="8"/>
      <c r="K64" s="208" t="s">
        <v>281</v>
      </c>
      <c r="L64" s="19">
        <f>SUM(L55:L63)</f>
        <v>2507262</v>
      </c>
      <c r="M64" s="19">
        <f>SUM(M55:M63)</f>
        <v>946699</v>
      </c>
      <c r="N64" s="19">
        <f>SUM(N55:N63)</f>
        <v>0</v>
      </c>
      <c r="O64" s="19">
        <f>SUM(O55:O63)</f>
        <v>0</v>
      </c>
      <c r="P64" s="19">
        <f>SUM(P55:P63)</f>
        <v>3453961</v>
      </c>
    </row>
    <row r="66" spans="4:16" ht="27" customHeight="1" x14ac:dyDescent="0.2">
      <c r="K66" s="208" t="s">
        <v>476</v>
      </c>
      <c r="L66" s="19">
        <f>SUM(L64+L50+L23)</f>
        <v>18923822</v>
      </c>
      <c r="M66" s="19">
        <f t="shared" ref="M66:P66" si="5">SUM(M64+M50+M23)</f>
        <v>3751860.5</v>
      </c>
      <c r="N66" s="19">
        <f t="shared" si="5"/>
        <v>1806073.5</v>
      </c>
      <c r="O66" s="19">
        <f t="shared" si="5"/>
        <v>934000</v>
      </c>
      <c r="P66" s="19">
        <f t="shared" si="5"/>
        <v>25415756</v>
      </c>
    </row>
    <row r="67" spans="4:16" s="2" customFormat="1" x14ac:dyDescent="0.2">
      <c r="D67" s="8"/>
      <c r="M67" s="113"/>
      <c r="N67" s="113"/>
      <c r="O67" s="113"/>
      <c r="P67" s="113"/>
    </row>
    <row r="69" spans="4:16" s="2" customFormat="1" x14ac:dyDescent="0.2">
      <c r="D69" s="8"/>
      <c r="L69" s="113"/>
      <c r="M69" s="113"/>
      <c r="N69" s="113"/>
      <c r="O69" s="113"/>
      <c r="P69" s="113"/>
    </row>
  </sheetData>
  <mergeCells count="47">
    <mergeCell ref="K47:K48"/>
    <mergeCell ref="A47:A48"/>
    <mergeCell ref="F47:F48"/>
    <mergeCell ref="G47:G48"/>
    <mergeCell ref="H47:H48"/>
    <mergeCell ref="C47:C48"/>
    <mergeCell ref="A42:A43"/>
    <mergeCell ref="F42:F45"/>
    <mergeCell ref="G42:G45"/>
    <mergeCell ref="H42:H45"/>
    <mergeCell ref="K42:K43"/>
    <mergeCell ref="C42:C45"/>
    <mergeCell ref="A35:A37"/>
    <mergeCell ref="F35:F37"/>
    <mergeCell ref="G35:G37"/>
    <mergeCell ref="H35:H37"/>
    <mergeCell ref="A38:A39"/>
    <mergeCell ref="F38:F41"/>
    <mergeCell ref="G38:G41"/>
    <mergeCell ref="H38:H41"/>
    <mergeCell ref="C38:C41"/>
    <mergeCell ref="K32:K33"/>
    <mergeCell ref="A32:A34"/>
    <mergeCell ref="F32:F34"/>
    <mergeCell ref="G32:G34"/>
    <mergeCell ref="H32:H34"/>
    <mergeCell ref="A28:A29"/>
    <mergeCell ref="F28:F31"/>
    <mergeCell ref="G28:G31"/>
    <mergeCell ref="H28:H31"/>
    <mergeCell ref="C17:C18"/>
    <mergeCell ref="F7:F8"/>
    <mergeCell ref="G7:G8"/>
    <mergeCell ref="H7:H8"/>
    <mergeCell ref="A17:A18"/>
    <mergeCell ref="F17:F18"/>
    <mergeCell ref="G17:G18"/>
    <mergeCell ref="H17:H18"/>
    <mergeCell ref="A9:A10"/>
    <mergeCell ref="F9:F11"/>
    <mergeCell ref="G9:G11"/>
    <mergeCell ref="H9:H11"/>
    <mergeCell ref="F12:F13"/>
    <mergeCell ref="G12:G13"/>
    <mergeCell ref="H12:H13"/>
    <mergeCell ref="C7:C8"/>
    <mergeCell ref="C12:C13"/>
  </mergeCells>
  <hyperlinks>
    <hyperlink ref="C7" r:id="rId1" display="https://www.jamk.fi/fi/tutkimus-ja-kehitys/tki-projektit/kestavan-energiajarjestelman-modernien-arvoketjujen-resilienssi-kemar" xr:uid="{5200B63F-DD77-40B3-B153-CF228A05C552}"/>
    <hyperlink ref="C9" r:id="rId2" xr:uid="{A13249FD-2392-4404-A82F-E419043860C0}"/>
    <hyperlink ref="C10" r:id="rId3" xr:uid="{EBA779CD-7971-4AF7-B935-660F2CCAA6D6}"/>
    <hyperlink ref="C12" r:id="rId4" xr:uid="{298869D8-1779-4592-A3A0-91946918E91E}"/>
    <hyperlink ref="C14" r:id="rId5" xr:uid="{4FCBD694-EC08-4702-A2CD-BD309AC34B68}"/>
    <hyperlink ref="C17" r:id="rId6" xr:uid="{9F1A2B35-26B6-419F-AAC7-411DD13E0B82}"/>
    <hyperlink ref="C28" r:id="rId7" xr:uid="{14D161B6-87AC-4530-A96E-15F645AA4B37}"/>
    <hyperlink ref="C29" r:id="rId8" display="https://poke.fi/hankkeet/finnish-future-farm" xr:uid="{2154E024-5079-4B4A-9D49-38C1A976CE82}"/>
    <hyperlink ref="C35" r:id="rId9" xr:uid="{805498E8-3B66-44D1-81B3-2DE616518B8E}"/>
    <hyperlink ref="C36" r:id="rId10" display="https://converis.jyu.fi/converis/portal/detail/Project/197632803?lang=fi_FI" xr:uid="{ABCA002B-9D7F-4E5B-A75C-1F53B85CD129}"/>
    <hyperlink ref="C46" r:id="rId11" display="https://www.luke.fi/fi/projektit/kiertokala" xr:uid="{19BA7B60-3F72-4096-A3BD-150C6D6238C4}"/>
    <hyperlink ref="C55" r:id="rId12" display="https://pihtipudas.fi/tyo-ja-yrittaminen/yrittajan-palvelut/kehittamishankkeet/vt4-matkailuympariston-investointihanke/" xr:uid="{266E3E53-257A-4D03-9CDD-6D64FF00CD63}"/>
    <hyperlink ref="C56" r:id="rId13" display="https://viitasaari.fi/kaupunki-ja-hallinto/hankkeet/viitasaaren-vesistomatkailun-investointihanke/" xr:uid="{88C36907-0084-453D-9870-92437ABB5EEA}"/>
    <hyperlink ref="C60" r:id="rId14" display="https://witas.fi/sydansuomen-luontomatkailun-kasvuohjelma-kaynnistyi" xr:uid="{BF5DE121-AED7-4040-AC81-E528641875BD}"/>
    <hyperlink ref="C61" r:id="rId15" display="https://www.joutsa.fi/asuminen-ja-ymparisto/joutsan-keskusta-alueen-kehittamissuunnitelma-hanke/" xr:uid="{B49D24EA-9EBB-4473-A61D-E04FB2D8F4D3}"/>
    <hyperlink ref="C62" r:id="rId16" display="https://www.kannonkoski.fi/kannonkosken-matkailupalveluverkosto" xr:uid="{ADEC3C73-EBE0-4DC9-8891-D07711739BBD}"/>
    <hyperlink ref="C63" r:id="rId17" display="https://www.laukaanyrityspalvelut.fi/yrityksen-kehittaminen/elinkeinohankkeet-laukaassa/culture-in-nature-hanke/" xr:uid="{99D12DA5-D88B-44EB-ADDA-C13495133941}"/>
    <hyperlink ref="C59" r:id="rId18" display="https://www.laukaanyrityspalvelut.fi/yrityksen-kehittaminen/elinkeinohankkeet-laukaassa/culture-in-nature-hanke/" xr:uid="{AD4512F5-C54A-44ED-B683-691C80A57782}"/>
    <hyperlink ref="C11" r:id="rId19" xr:uid="{E5204CEE-C230-44CB-84A0-7AB908ED01B3}"/>
    <hyperlink ref="C31" r:id="rId20" display="https://poke.fi/hankkeet/finnish-future-farm" xr:uid="{1A15E569-616C-4974-81F0-A1EA429E3244}"/>
    <hyperlink ref="C32" r:id="rId21" xr:uid="{A3CF3D16-7D41-45AA-B236-4EDC63250E4B}"/>
    <hyperlink ref="C34" r:id="rId22" xr:uid="{B419544F-1F4B-46B4-877A-5D6BF0FEDFE7}"/>
    <hyperlink ref="C47" r:id="rId23" display="https://hiilineutraali.keskisuomi.fi/lumoava/" xr:uid="{DD9B3E32-5A2E-40F8-8214-96439D752712}"/>
    <hyperlink ref="C15" r:id="rId24" display="https://karstula.fi/asuminen-ja-ymparisto/koivurannanteollisuusalueen-infranrakentamishanke/" xr:uid="{4056F140-1099-44EE-BEF9-2DFBAE46F156}"/>
    <hyperlink ref="C16" r:id="rId25" display="https://saarijarvi.fi/kaupunki-ja-hallinto/saarijarven-kaupungin-hankkeet/linna-teollisuusalueen-suunnittelu-ja-rakentaminen/" xr:uid="{ECBBDEE4-EC8E-405D-9528-BF9DC8942E5F}"/>
    <hyperlink ref="C20" r:id="rId26" display="https://www.laukaanyrityspalvelut.fi/yrityksen-kehittaminen/elinkeinohankkeet-laukaassa/laukaanportti-ja-morkokorpi-uutta-kasvua-vihreasta-logistiikasta-ja-kiertotaloudesta/" xr:uid="{9D9CEA64-B922-4D1A-A955-ABC038C9A403}"/>
    <hyperlink ref="C19" r:id="rId27" display="https://www.keulink.fi/hankkeet/" xr:uid="{86ED6E14-1BE8-4714-B8B2-FCB830E8517B}"/>
    <hyperlink ref="C33" r:id="rId28" display="https://www.jamk.fi/fi/tutkimus-ja-kehitys/tki-projektit/turvemaiden-uudet-viljelykasvit-seka-biosivuvirrat-tuotantoketjut-arvoaineet-ja-kiertotalous" xr:uid="{6D0F1B96-5ED3-4F10-8F9C-8D1743E10F9C}"/>
    <hyperlink ref="C37" r:id="rId29" display="https://www.metsakeskus.fi/fi/hankkeet/helea" xr:uid="{A50DA1DC-D67B-403C-8F69-F623DDE4D677}"/>
    <hyperlink ref="C42" r:id="rId30" display="https://www.jyu.fi/fi/hankkeet/vedyn-tuotanto-ja-varastointi-teollisen-uudistumisen-mahdollistajana-keski-suomessa-hyper" xr:uid="{5962D73B-BEF2-4D1D-B0EE-691FD9772570}"/>
    <hyperlink ref="C49" r:id="rId31" display="https://converis.jyu.fi/converis/portal/detail/Project/233318252?lang=fi_FI" xr:uid="{1B555815-F9B9-4296-BA0F-043AAACAC2CE}"/>
    <hyperlink ref="C57" r:id="rId32" display="https://konnevesi.fi/konneveden-toripuistosta-nykyaikainen-tapahtuma-alusta/" xr:uid="{BBB78310-27C5-4A26-8E94-8AD842D1A73D}"/>
    <hyperlink ref="C58" r:id="rId33" display="https://www.jamsa.fi/tyo-ja-yrittaminen/sijoitu-jamsaan/himos/kaynnissa-olevat-hankkeet/himos-jamsan-ulkoilureitiston-rakentaminen-investointihanke/" xr:uid="{E037D6D6-BBDD-483D-BAD5-A703AD767435}"/>
  </hyperlinks>
  <pageMargins left="0.23622047244094491" right="0.23622047244094491" top="0.74803149606299213" bottom="0.74803149606299213" header="0.31496062992125984" footer="0.31496062992125984"/>
  <pageSetup paperSize="8" scale="54" fitToHeight="0" orientation="landscape" r:id="rId34"/>
  <headerFooter>
    <oddFooter>&amp;C&amp;"tahomoa,Normaali"&amp;8&amp;P&amp;R&amp;"Tahoma,Normaali"&amp;8&amp;D</oddFooter>
  </headerFooter>
  <rowBreaks count="2" manualBreakCount="2">
    <brk id="24" max="15" man="1"/>
    <brk id="51" max="15" man="1"/>
  </rowBreaks>
  <drawing r:id="rId3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3" ma:contentTypeDescription="Luo uusi asiakirja." ma:contentTypeScope="" ma:versionID="0c04ac3be4e18a367ce7ac94ed70fe0a">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923411bde06339826e269f44d72465e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Kuvien tunnisteet" ma:readOnly="false" ma:fieldId="{5cf76f15-5ced-4ddc-b409-7134ff3c332f}" ma:taxonomyMulti="true" ma:sspId="0b7b2a20-0ced-4954-a5d8-d244f89a5d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18" nillable="true" ma:displayName="Taxonomy Catch All Column" ma:hidden="true" ma:list="{191fb727-453b-4cae-9123-2c9bb07fec7e}" ma:internalName="TaxCatchAll" ma:showField="CatchAllData" ma:web="1949e601-4200-4ea0-9654-05cc345e35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949e601-4200-4ea0-9654-05cc345e355a" xsi:nil="true"/>
    <lcf76f155ced4ddcb4097134ff3c332f xmlns="2fb0e7d6-7acd-4efd-8a1d-b95a9f77357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185CAE-D5ED-447C-8D3B-303895FB42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9DFD65-23F2-451B-9AE4-E5A28D3F37CC}">
  <ds:schemaRefs>
    <ds:schemaRef ds:uri="http://schemas.microsoft.com/sharepoint/v3/contenttype/forms"/>
  </ds:schemaRefs>
</ds:datastoreItem>
</file>

<file path=customXml/itemProps3.xml><?xml version="1.0" encoding="utf-8"?>
<ds:datastoreItem xmlns:ds="http://schemas.openxmlformats.org/officeDocument/2006/customXml" ds:itemID="{F8D2F54B-CFED-4C8E-847D-4EC0EBD51EB6}">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1949e601-4200-4ea0-9654-05cc345e355a"/>
    <ds:schemaRef ds:uri="http://purl.org/dc/elements/1.1/"/>
    <ds:schemaRef ds:uri="http://schemas.microsoft.com/office/2006/metadata/properties"/>
    <ds:schemaRef ds:uri="2fb0e7d6-7acd-4efd-8a1d-b95a9f77357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6</vt:i4>
      </vt:variant>
    </vt:vector>
  </HeadingPairs>
  <TitlesOfParts>
    <vt:vector size="11" baseType="lpstr">
      <vt:lpstr>Uudistuva teollisuus</vt:lpstr>
      <vt:lpstr>Bio- ja kiertotalous</vt:lpstr>
      <vt:lpstr>Hyvä vointi</vt:lpstr>
      <vt:lpstr>EAKR</vt:lpstr>
      <vt:lpstr>JTF</vt:lpstr>
      <vt:lpstr>'Bio- ja kiertotalous'!Tulostusalue</vt:lpstr>
      <vt:lpstr>EAKR!Tulostusalue</vt:lpstr>
      <vt:lpstr>'Hyvä vointi'!Tulostusalue</vt:lpstr>
      <vt:lpstr>JTF!Tulostusalue</vt:lpstr>
      <vt:lpstr>'Uudistuva teollisuus'!Tulostusalue</vt:lpstr>
      <vt:lpstr>'Hyvä vointi'!Tulostusotsikot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 Saalamo</dc:creator>
  <cp:keywords/>
  <dc:description/>
  <cp:lastModifiedBy>Mari Saalamo</cp:lastModifiedBy>
  <cp:revision/>
  <cp:lastPrinted>2025-01-22T13:01:14Z</cp:lastPrinted>
  <dcterms:created xsi:type="dcterms:W3CDTF">2024-01-02T11:09:07Z</dcterms:created>
  <dcterms:modified xsi:type="dcterms:W3CDTF">2025-01-22T13:07:47Z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y fmtid="{D5CDD505-2E9C-101B-9397-08002B2CF9AE}" pid="3" name="MediaServiceImageTags">
    <vt:lpwstr/>
  </property>
</Properties>
</file>